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2.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3.xml" ContentType="application/vnd.openxmlformats-officedocument.themeOverrid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4.xml" ContentType="application/vnd.openxmlformats-officedocument.themeOverrid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5.xml" ContentType="application/vnd.openxmlformats-officedocument.themeOverrid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6.xml" ContentType="application/vnd.openxmlformats-officedocument.themeOverrid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7.xml" ContentType="application/vnd.openxmlformats-officedocument.themeOverrid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8.xml" ContentType="application/vnd.openxmlformats-officedocument.themeOverrid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9.xml" ContentType="application/vnd.openxmlformats-officedocument.themeOverrid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0.xml" ContentType="application/vnd.openxmlformats-officedocument.themeOverrid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1.xml" ContentType="application/vnd.openxmlformats-officedocument.themeOverrid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2.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G:\共有ドライブ\JP Cons CABINET OFFICE - Government of Japan\２.Job\50002612-Y0XX_令和５年度先導的人材マッチング事業\3. 作業等\01_公募及び説明会の準備\01_公募関連資料(HP公開)\01_第１次公募\HP掲載用\"/>
    </mc:Choice>
  </mc:AlternateContent>
  <xr:revisionPtr revIDLastSave="0" documentId="13_ncr:1_{3CCCFCC9-176F-4F5B-BBA5-0AD56485ED0D}" xr6:coauthVersionLast="47" xr6:coauthVersionMax="47" xr10:uidLastSave="{00000000-0000-0000-0000-000000000000}"/>
  <bookViews>
    <workbookView xWindow="28680" yWindow="-120" windowWidth="29040" windowHeight="15720" activeTab="1" xr2:uid="{11696CE1-6769-479C-9894-C73B49A8B339}"/>
  </bookViews>
  <sheets>
    <sheet name="収支計画書" sheetId="6" r:id="rId1"/>
    <sheet name="収支計画書_詳細" sheetId="1" r:id="rId2"/>
    <sheet name="前年度収支計画記載書" sheetId="5" r:id="rId3"/>
    <sheet name="【参考】収支計画に係るグラフ" sheetId="4" r:id="rId4"/>
  </sheets>
  <definedNames>
    <definedName name="_xlnm.Print_Area" localSheetId="3">【参考】収支計画に係るグラフ!$A$2:$AG$151</definedName>
    <definedName name="_xlnm.Print_Area" localSheetId="0">収支計画書!$A$2:$X$48</definedName>
    <definedName name="_xlnm.Print_Area" localSheetId="1">収支計画書_詳細!$A$1:$S$88</definedName>
    <definedName name="_xlnm.Print_Area" localSheetId="2">前年度収支計画記載書!$A$2:$S$119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11" i="1" l="1"/>
  <c r="C33" i="6"/>
  <c r="C15" i="6"/>
  <c r="C28" i="6"/>
  <c r="D35" i="6"/>
  <c r="D32" i="6"/>
  <c r="C35" i="6"/>
  <c r="C31" i="6"/>
  <c r="C30" i="6"/>
  <c r="J34" i="6"/>
  <c r="F94" i="5"/>
  <c r="R94" i="5"/>
  <c r="C34" i="6" l="1"/>
  <c r="C36" i="6" s="1"/>
  <c r="I100" i="5" l="1"/>
  <c r="F44" i="5"/>
  <c r="N59" i="1"/>
  <c r="L62" i="1"/>
  <c r="L63" i="1"/>
  <c r="J54" i="1"/>
  <c r="G54" i="1"/>
  <c r="G51" i="1"/>
  <c r="H51" i="1"/>
  <c r="I51" i="1"/>
  <c r="J51" i="1"/>
  <c r="K51" i="1"/>
  <c r="L51" i="1"/>
  <c r="M51" i="1"/>
  <c r="N51" i="1"/>
  <c r="O51" i="1"/>
  <c r="P51" i="1"/>
  <c r="Q51" i="1"/>
  <c r="F51" i="1"/>
  <c r="H50" i="1"/>
  <c r="M58" i="1"/>
  <c r="I55" i="1"/>
  <c r="I54" i="1"/>
  <c r="I53" i="1"/>
  <c r="F53" i="1"/>
  <c r="K62" i="1"/>
  <c r="M59" i="1"/>
  <c r="M57" i="1"/>
  <c r="I59" i="1"/>
  <c r="G61" i="1"/>
  <c r="H61" i="1"/>
  <c r="I61" i="1"/>
  <c r="J61" i="1"/>
  <c r="K61" i="1"/>
  <c r="L61" i="1"/>
  <c r="M61" i="1"/>
  <c r="N61" i="1"/>
  <c r="O61" i="1"/>
  <c r="P61" i="1"/>
  <c r="Q61" i="1"/>
  <c r="G62" i="1"/>
  <c r="H62" i="1"/>
  <c r="I62" i="1"/>
  <c r="J62" i="1"/>
  <c r="M62" i="1"/>
  <c r="N62" i="1"/>
  <c r="O62" i="1"/>
  <c r="P62" i="1"/>
  <c r="Q62" i="1"/>
  <c r="G63" i="1"/>
  <c r="H63" i="1"/>
  <c r="I63" i="1"/>
  <c r="J63" i="1"/>
  <c r="K63" i="1"/>
  <c r="M63" i="1"/>
  <c r="N63" i="1"/>
  <c r="O63" i="1"/>
  <c r="P63" i="1"/>
  <c r="Q63" i="1"/>
  <c r="F63" i="1"/>
  <c r="F62" i="1"/>
  <c r="F61" i="1"/>
  <c r="G57" i="1"/>
  <c r="H57" i="1"/>
  <c r="I57" i="1"/>
  <c r="J57" i="1"/>
  <c r="K57" i="1"/>
  <c r="L57" i="1"/>
  <c r="N57" i="1"/>
  <c r="O57" i="1"/>
  <c r="O60" i="1" s="1"/>
  <c r="P57" i="1"/>
  <c r="Q57" i="1"/>
  <c r="G58" i="1"/>
  <c r="H58" i="1"/>
  <c r="I58" i="1"/>
  <c r="J58" i="1"/>
  <c r="K58" i="1"/>
  <c r="L58" i="1"/>
  <c r="N58" i="1"/>
  <c r="O58" i="1"/>
  <c r="P58" i="1"/>
  <c r="Q58" i="1"/>
  <c r="G59" i="1"/>
  <c r="H59" i="1"/>
  <c r="J59" i="1"/>
  <c r="K59" i="1"/>
  <c r="L59" i="1"/>
  <c r="O59" i="1"/>
  <c r="P59" i="1"/>
  <c r="Q59" i="1"/>
  <c r="F59" i="1"/>
  <c r="F58" i="1"/>
  <c r="F57" i="1"/>
  <c r="G53" i="1"/>
  <c r="H53" i="1"/>
  <c r="J53" i="1"/>
  <c r="K53" i="1"/>
  <c r="L53" i="1"/>
  <c r="M53" i="1"/>
  <c r="N53" i="1"/>
  <c r="O53" i="1"/>
  <c r="P53" i="1"/>
  <c r="Q53" i="1"/>
  <c r="H54" i="1"/>
  <c r="K54" i="1"/>
  <c r="L54" i="1"/>
  <c r="M54" i="1"/>
  <c r="N54" i="1"/>
  <c r="O54" i="1"/>
  <c r="P54" i="1"/>
  <c r="Q54" i="1"/>
  <c r="G55" i="1"/>
  <c r="H55" i="1"/>
  <c r="J55" i="1"/>
  <c r="K55" i="1"/>
  <c r="L55" i="1"/>
  <c r="M55" i="1"/>
  <c r="N55" i="1"/>
  <c r="O55" i="1"/>
  <c r="P55" i="1"/>
  <c r="Q55" i="1"/>
  <c r="F54" i="1"/>
  <c r="F55" i="1"/>
  <c r="F49" i="1"/>
  <c r="F69" i="1" s="1"/>
  <c r="F50" i="1"/>
  <c r="G49" i="1"/>
  <c r="H49" i="1"/>
  <c r="I49" i="1"/>
  <c r="J49" i="1"/>
  <c r="K49" i="1"/>
  <c r="L49" i="1"/>
  <c r="M49" i="1"/>
  <c r="N49" i="1"/>
  <c r="O49" i="1"/>
  <c r="P49" i="1"/>
  <c r="Q49" i="1"/>
  <c r="G50" i="1"/>
  <c r="I50" i="1"/>
  <c r="J50" i="1"/>
  <c r="K50" i="1"/>
  <c r="L50" i="1"/>
  <c r="M50" i="1"/>
  <c r="N50" i="1"/>
  <c r="O50" i="1"/>
  <c r="P50" i="1"/>
  <c r="Q50" i="1"/>
  <c r="G99" i="5"/>
  <c r="H99" i="5"/>
  <c r="I99" i="5"/>
  <c r="J99" i="5"/>
  <c r="K99" i="5"/>
  <c r="L99" i="5"/>
  <c r="M99" i="5"/>
  <c r="N99" i="5"/>
  <c r="O99" i="5"/>
  <c r="P99" i="5"/>
  <c r="Q99" i="5"/>
  <c r="G100" i="5"/>
  <c r="H100" i="5"/>
  <c r="J100" i="5"/>
  <c r="K100" i="5"/>
  <c r="L100" i="5"/>
  <c r="M100" i="5"/>
  <c r="N100" i="5"/>
  <c r="O100" i="5"/>
  <c r="P100" i="5"/>
  <c r="Q100" i="5"/>
  <c r="F100" i="5"/>
  <c r="F99" i="5"/>
  <c r="G96" i="5"/>
  <c r="H96" i="5"/>
  <c r="I96" i="5"/>
  <c r="J96" i="5"/>
  <c r="K96" i="5"/>
  <c r="L96" i="5"/>
  <c r="M96" i="5"/>
  <c r="N96" i="5"/>
  <c r="O96" i="5"/>
  <c r="P96" i="5"/>
  <c r="Q96" i="5"/>
  <c r="G97" i="5"/>
  <c r="H97" i="5"/>
  <c r="I97" i="5"/>
  <c r="J97" i="5"/>
  <c r="K97" i="5"/>
  <c r="L97" i="5"/>
  <c r="M97" i="5"/>
  <c r="N97" i="5"/>
  <c r="O97" i="5"/>
  <c r="P97" i="5"/>
  <c r="Q97" i="5"/>
  <c r="F97" i="5"/>
  <c r="F96" i="5"/>
  <c r="G93" i="5"/>
  <c r="G91" i="5"/>
  <c r="G90" i="5"/>
  <c r="J17" i="1"/>
  <c r="E13" i="6" l="1"/>
  <c r="H93" i="5"/>
  <c r="I93" i="5"/>
  <c r="J93" i="5"/>
  <c r="K93" i="5"/>
  <c r="L93" i="5"/>
  <c r="M93" i="5"/>
  <c r="N93" i="5"/>
  <c r="O93" i="5"/>
  <c r="P93" i="5"/>
  <c r="Q93" i="5"/>
  <c r="G94" i="5"/>
  <c r="H94" i="5"/>
  <c r="I94" i="5"/>
  <c r="J94" i="5"/>
  <c r="K94" i="5"/>
  <c r="L94" i="5"/>
  <c r="M94" i="5"/>
  <c r="N94" i="5"/>
  <c r="O94" i="5"/>
  <c r="P94" i="5"/>
  <c r="Q94" i="5"/>
  <c r="F93" i="5"/>
  <c r="H90" i="5"/>
  <c r="I90" i="5"/>
  <c r="J90" i="5"/>
  <c r="K90" i="5"/>
  <c r="L90" i="5"/>
  <c r="M90" i="5"/>
  <c r="N90" i="5"/>
  <c r="O90" i="5"/>
  <c r="P90" i="5"/>
  <c r="Q90" i="5"/>
  <c r="H91" i="5"/>
  <c r="I91" i="5"/>
  <c r="J91" i="5"/>
  <c r="K91" i="5"/>
  <c r="L91" i="5"/>
  <c r="M91" i="5"/>
  <c r="N91" i="5"/>
  <c r="O91" i="5"/>
  <c r="P91" i="5"/>
  <c r="Q91" i="5"/>
  <c r="F91" i="5"/>
  <c r="F90" i="5"/>
  <c r="F43" i="5"/>
  <c r="F41" i="5"/>
  <c r="V55" i="1" l="1"/>
  <c r="W55" i="1" s="1"/>
  <c r="X55" i="1" s="1"/>
  <c r="Y55" i="1" s="1"/>
  <c r="Z55" i="1" s="1"/>
  <c r="AA55" i="1" s="1"/>
  <c r="AB55" i="1" s="1"/>
  <c r="AC55" i="1" s="1"/>
  <c r="AD55" i="1" s="1"/>
  <c r="AE55" i="1" s="1"/>
  <c r="AF55" i="1" s="1"/>
  <c r="AG55" i="1" s="1"/>
  <c r="W62" i="5"/>
  <c r="V41" i="1" l="1"/>
  <c r="W41" i="1" s="1"/>
  <c r="X41" i="1" s="1"/>
  <c r="Y41" i="1" s="1"/>
  <c r="Z41" i="1" s="1"/>
  <c r="AA41" i="1" s="1"/>
  <c r="AB41" i="1" s="1"/>
  <c r="AC41" i="1" s="1"/>
  <c r="AD41" i="1" s="1"/>
  <c r="AE41" i="1" s="1"/>
  <c r="AF41" i="1" s="1"/>
  <c r="AG41" i="1" s="1"/>
  <c r="V40" i="1"/>
  <c r="W40" i="1" s="1"/>
  <c r="X40" i="1" s="1"/>
  <c r="Y40" i="1" s="1"/>
  <c r="Z40" i="1" s="1"/>
  <c r="AA40" i="1" s="1"/>
  <c r="AB40" i="1" s="1"/>
  <c r="AC40" i="1" s="1"/>
  <c r="AD40" i="1" s="1"/>
  <c r="AE40" i="1" s="1"/>
  <c r="AF40" i="1" s="1"/>
  <c r="AG40" i="1" s="1"/>
  <c r="V56" i="1"/>
  <c r="W56" i="1" s="1"/>
  <c r="X56" i="1" s="1"/>
  <c r="Y56" i="1" s="1"/>
  <c r="Z56" i="1" s="1"/>
  <c r="AA56" i="1" s="1"/>
  <c r="AB56" i="1" s="1"/>
  <c r="AC56" i="1" s="1"/>
  <c r="AD56" i="1" s="1"/>
  <c r="AE56" i="1" s="1"/>
  <c r="AF56" i="1" s="1"/>
  <c r="AG56" i="1" s="1"/>
  <c r="V57" i="1"/>
  <c r="W57" i="1" s="1"/>
  <c r="X57" i="1" s="1"/>
  <c r="Y57" i="1" s="1"/>
  <c r="Z57" i="1" s="1"/>
  <c r="AA57" i="1" s="1"/>
  <c r="AB57" i="1" s="1"/>
  <c r="AC57" i="1" s="1"/>
  <c r="AD57" i="1" s="1"/>
  <c r="AE57" i="1" s="1"/>
  <c r="AF57" i="1" s="1"/>
  <c r="AG57" i="1" s="1"/>
  <c r="V47" i="1"/>
  <c r="W47" i="1" s="1"/>
  <c r="X47" i="1" s="1"/>
  <c r="Y47" i="1" s="1"/>
  <c r="Z47" i="1" s="1"/>
  <c r="AA47" i="1" s="1"/>
  <c r="AB47" i="1" s="1"/>
  <c r="AC47" i="1" s="1"/>
  <c r="AD47" i="1" s="1"/>
  <c r="AE47" i="1" s="1"/>
  <c r="AF47" i="1" s="1"/>
  <c r="AG47" i="1" s="1"/>
  <c r="V39" i="1"/>
  <c r="W39" i="1" s="1"/>
  <c r="X39" i="1" s="1"/>
  <c r="Y39" i="1" s="1"/>
  <c r="Z39" i="1" s="1"/>
  <c r="AA39" i="1" s="1"/>
  <c r="AB39" i="1" s="1"/>
  <c r="AC39" i="1" s="1"/>
  <c r="AD39" i="1" s="1"/>
  <c r="AE39" i="1" s="1"/>
  <c r="AF39" i="1" s="1"/>
  <c r="AG39" i="1" s="1"/>
  <c r="V32" i="1"/>
  <c r="W32" i="1" s="1"/>
  <c r="X32" i="1" s="1"/>
  <c r="Y32" i="1" s="1"/>
  <c r="Z32" i="1" s="1"/>
  <c r="AA32" i="1" s="1"/>
  <c r="AB32" i="1" s="1"/>
  <c r="AC32" i="1" s="1"/>
  <c r="AD32" i="1" s="1"/>
  <c r="AE32" i="1" s="1"/>
  <c r="AF32" i="1" s="1"/>
  <c r="AG32" i="1" s="1"/>
  <c r="V33" i="1"/>
  <c r="W33" i="1" s="1"/>
  <c r="X33" i="1" s="1"/>
  <c r="Y33" i="1" s="1"/>
  <c r="Z33" i="1" s="1"/>
  <c r="AA33" i="1" s="1"/>
  <c r="AB33" i="1" s="1"/>
  <c r="AC33" i="1" s="1"/>
  <c r="AD33" i="1" s="1"/>
  <c r="AE33" i="1" s="1"/>
  <c r="AF33" i="1" s="1"/>
  <c r="AG33" i="1" s="1"/>
  <c r="V31" i="1"/>
  <c r="W31" i="1" s="1"/>
  <c r="X31" i="1" s="1"/>
  <c r="Y31" i="1" s="1"/>
  <c r="Z31" i="1" s="1"/>
  <c r="AA31" i="1" s="1"/>
  <c r="AB31" i="1" s="1"/>
  <c r="AC31" i="1" s="1"/>
  <c r="AD31" i="1" s="1"/>
  <c r="AE31" i="1" s="1"/>
  <c r="AF31" i="1" s="1"/>
  <c r="AG31" i="1" s="1"/>
  <c r="V48" i="1"/>
  <c r="W48" i="1" s="1"/>
  <c r="X48" i="1" s="1"/>
  <c r="Y48" i="1" s="1"/>
  <c r="Z48" i="1" s="1"/>
  <c r="AA48" i="1" s="1"/>
  <c r="AB48" i="1" s="1"/>
  <c r="AC48" i="1" s="1"/>
  <c r="AD48" i="1" s="1"/>
  <c r="AE48" i="1" s="1"/>
  <c r="AF48" i="1" s="1"/>
  <c r="AG48" i="1" s="1"/>
  <c r="V49" i="1"/>
  <c r="W49" i="1" s="1"/>
  <c r="X49" i="1" s="1"/>
  <c r="Y49" i="1" s="1"/>
  <c r="Z49" i="1" s="1"/>
  <c r="AA49" i="1" s="1"/>
  <c r="AB49" i="1" s="1"/>
  <c r="AC49" i="1" s="1"/>
  <c r="AD49" i="1" s="1"/>
  <c r="AE49" i="1" s="1"/>
  <c r="AF49" i="1" s="1"/>
  <c r="AG49" i="1" s="1"/>
  <c r="Q115" i="5"/>
  <c r="P115" i="5"/>
  <c r="N115" i="5"/>
  <c r="M115" i="5"/>
  <c r="L115" i="5"/>
  <c r="K115" i="5"/>
  <c r="J115" i="5"/>
  <c r="I115" i="5"/>
  <c r="H115" i="5"/>
  <c r="G115" i="5"/>
  <c r="F115" i="5"/>
  <c r="Q114" i="5"/>
  <c r="P114" i="5"/>
  <c r="O114" i="5"/>
  <c r="N114" i="5"/>
  <c r="M101" i="5"/>
  <c r="M116" i="5" s="1"/>
  <c r="L114" i="5"/>
  <c r="K101" i="5"/>
  <c r="K116" i="5" s="1"/>
  <c r="J114" i="5"/>
  <c r="I114" i="5"/>
  <c r="H114" i="5"/>
  <c r="G101" i="5"/>
  <c r="G116" i="5" s="1"/>
  <c r="F101" i="5"/>
  <c r="Q112" i="5"/>
  <c r="P112" i="5"/>
  <c r="O112" i="5"/>
  <c r="N112" i="5"/>
  <c r="M112" i="5"/>
  <c r="L112" i="5"/>
  <c r="J112" i="5"/>
  <c r="I112" i="5"/>
  <c r="H112" i="5"/>
  <c r="G112" i="5"/>
  <c r="F112" i="5"/>
  <c r="Q111" i="5"/>
  <c r="P98" i="5"/>
  <c r="P113" i="5" s="1"/>
  <c r="M111" i="5"/>
  <c r="L111" i="5"/>
  <c r="K111" i="5"/>
  <c r="J111" i="5"/>
  <c r="H111" i="5"/>
  <c r="G111" i="5"/>
  <c r="F111" i="5"/>
  <c r="Q109" i="5"/>
  <c r="P109" i="5"/>
  <c r="O109" i="5"/>
  <c r="N109" i="5"/>
  <c r="M109" i="5"/>
  <c r="L109" i="5"/>
  <c r="K109" i="5"/>
  <c r="J109" i="5"/>
  <c r="H109" i="5"/>
  <c r="G109" i="5"/>
  <c r="F109" i="5"/>
  <c r="Q95" i="5"/>
  <c r="Q110" i="5" s="1"/>
  <c r="N108" i="5"/>
  <c r="M108" i="5"/>
  <c r="K108" i="5"/>
  <c r="J108" i="5"/>
  <c r="I108" i="5"/>
  <c r="H108" i="5"/>
  <c r="G95" i="5"/>
  <c r="G110" i="5" s="1"/>
  <c r="F108" i="5"/>
  <c r="Q106" i="5"/>
  <c r="N106" i="5"/>
  <c r="M106" i="5"/>
  <c r="K106" i="5"/>
  <c r="J106" i="5"/>
  <c r="I106" i="5"/>
  <c r="F106" i="5"/>
  <c r="P105" i="5"/>
  <c r="N105" i="5"/>
  <c r="M105" i="5"/>
  <c r="L105" i="5"/>
  <c r="K105" i="5"/>
  <c r="G105" i="5"/>
  <c r="F105" i="5"/>
  <c r="Q88" i="5"/>
  <c r="P88" i="5"/>
  <c r="O88" i="5"/>
  <c r="N88" i="5"/>
  <c r="M88" i="5"/>
  <c r="L88" i="5"/>
  <c r="K88" i="5"/>
  <c r="J88" i="5"/>
  <c r="I88" i="5"/>
  <c r="H88" i="5"/>
  <c r="G88" i="5"/>
  <c r="F88" i="5"/>
  <c r="V15" i="5" s="1"/>
  <c r="Q87" i="5"/>
  <c r="P87" i="5"/>
  <c r="O87" i="5"/>
  <c r="N87" i="5"/>
  <c r="M87" i="5"/>
  <c r="L87" i="5"/>
  <c r="K87" i="5"/>
  <c r="J87" i="5"/>
  <c r="I87" i="5"/>
  <c r="H87" i="5"/>
  <c r="G87" i="5"/>
  <c r="F87" i="5"/>
  <c r="Q86" i="5"/>
  <c r="P86" i="5"/>
  <c r="O86" i="5"/>
  <c r="N86" i="5"/>
  <c r="M86" i="5"/>
  <c r="L86" i="5"/>
  <c r="K86" i="5"/>
  <c r="J86" i="5"/>
  <c r="I86" i="5"/>
  <c r="H86" i="5"/>
  <c r="G86" i="5"/>
  <c r="F86" i="5"/>
  <c r="R85" i="5"/>
  <c r="R84" i="5"/>
  <c r="Q83" i="5"/>
  <c r="P83" i="5"/>
  <c r="O83" i="5"/>
  <c r="N83" i="5"/>
  <c r="M83" i="5"/>
  <c r="L83" i="5"/>
  <c r="K83" i="5"/>
  <c r="J83" i="5"/>
  <c r="I83" i="5"/>
  <c r="H83" i="5"/>
  <c r="G83" i="5"/>
  <c r="F83" i="5"/>
  <c r="R82" i="5"/>
  <c r="R81" i="5"/>
  <c r="Q80" i="5"/>
  <c r="P80" i="5"/>
  <c r="O80" i="5"/>
  <c r="N80" i="5"/>
  <c r="M80" i="5"/>
  <c r="L80" i="5"/>
  <c r="K80" i="5"/>
  <c r="J80" i="5"/>
  <c r="I80" i="5"/>
  <c r="H80" i="5"/>
  <c r="G80" i="5"/>
  <c r="F80" i="5"/>
  <c r="R79" i="5"/>
  <c r="R78" i="5"/>
  <c r="Q77" i="5"/>
  <c r="P77" i="5"/>
  <c r="O77" i="5"/>
  <c r="N77" i="5"/>
  <c r="M77" i="5"/>
  <c r="L77" i="5"/>
  <c r="K77" i="5"/>
  <c r="J77" i="5"/>
  <c r="I77" i="5"/>
  <c r="H77" i="5"/>
  <c r="G77" i="5"/>
  <c r="F77" i="5"/>
  <c r="R76" i="5"/>
  <c r="R75" i="5"/>
  <c r="Q54" i="5"/>
  <c r="P54" i="5"/>
  <c r="O54" i="5"/>
  <c r="N54" i="5"/>
  <c r="M54" i="5"/>
  <c r="L54" i="5"/>
  <c r="K54" i="5"/>
  <c r="J54" i="5"/>
  <c r="I54" i="5"/>
  <c r="H54" i="5"/>
  <c r="G54" i="5"/>
  <c r="F54" i="5"/>
  <c r="Q53" i="5"/>
  <c r="P53" i="5"/>
  <c r="O53" i="5"/>
  <c r="N53" i="5"/>
  <c r="M53" i="5"/>
  <c r="L53" i="5"/>
  <c r="K53" i="5"/>
  <c r="J53" i="5"/>
  <c r="I53" i="5"/>
  <c r="H53" i="5"/>
  <c r="G53" i="5"/>
  <c r="F53" i="5"/>
  <c r="Q51" i="5"/>
  <c r="P51" i="5"/>
  <c r="O51" i="5"/>
  <c r="N51" i="5"/>
  <c r="M51" i="5"/>
  <c r="L51" i="5"/>
  <c r="K51" i="5"/>
  <c r="J51" i="5"/>
  <c r="I51" i="5"/>
  <c r="H51" i="5"/>
  <c r="G51" i="5"/>
  <c r="F51" i="5"/>
  <c r="Q50" i="5"/>
  <c r="P50" i="5"/>
  <c r="O50" i="5"/>
  <c r="N50" i="5"/>
  <c r="M50" i="5"/>
  <c r="L50" i="5"/>
  <c r="K50" i="5"/>
  <c r="J50" i="5"/>
  <c r="I50" i="5"/>
  <c r="H50" i="5"/>
  <c r="G50" i="5"/>
  <c r="F50" i="5"/>
  <c r="Q48" i="5"/>
  <c r="P48" i="5"/>
  <c r="O48" i="5"/>
  <c r="N48" i="5"/>
  <c r="M48" i="5"/>
  <c r="L48" i="5"/>
  <c r="K48" i="5"/>
  <c r="J48" i="5"/>
  <c r="I48" i="5"/>
  <c r="H48" i="5"/>
  <c r="G48" i="5"/>
  <c r="F48" i="5"/>
  <c r="Q47" i="5"/>
  <c r="P47" i="5"/>
  <c r="O47" i="5"/>
  <c r="N47" i="5"/>
  <c r="M47" i="5"/>
  <c r="L47" i="5"/>
  <c r="K47" i="5"/>
  <c r="J47" i="5"/>
  <c r="I47" i="5"/>
  <c r="H47" i="5"/>
  <c r="G47" i="5"/>
  <c r="F47" i="5"/>
  <c r="Q45" i="5"/>
  <c r="P45" i="5"/>
  <c r="O45" i="5"/>
  <c r="N45" i="5"/>
  <c r="M45" i="5"/>
  <c r="L45" i="5"/>
  <c r="K45" i="5"/>
  <c r="J45" i="5"/>
  <c r="I45" i="5"/>
  <c r="H45" i="5"/>
  <c r="G45" i="5"/>
  <c r="F45" i="5"/>
  <c r="Q44" i="5"/>
  <c r="P44" i="5"/>
  <c r="O44" i="5"/>
  <c r="N44" i="5"/>
  <c r="M44" i="5"/>
  <c r="L44" i="5"/>
  <c r="K44" i="5"/>
  <c r="J44" i="5"/>
  <c r="I44" i="5"/>
  <c r="H44" i="5"/>
  <c r="G44" i="5"/>
  <c r="Q42" i="5"/>
  <c r="Q57" i="5" s="1"/>
  <c r="P42" i="5"/>
  <c r="P57" i="5" s="1"/>
  <c r="O42" i="5"/>
  <c r="O57" i="5" s="1"/>
  <c r="N42" i="5"/>
  <c r="N57" i="5" s="1"/>
  <c r="M42" i="5"/>
  <c r="M57" i="5" s="1"/>
  <c r="L42" i="5"/>
  <c r="L57" i="5" s="1"/>
  <c r="K42" i="5"/>
  <c r="K57" i="5" s="1"/>
  <c r="J42" i="5"/>
  <c r="J57" i="5" s="1"/>
  <c r="I42" i="5"/>
  <c r="I57" i="5" s="1"/>
  <c r="H42" i="5"/>
  <c r="H57" i="5" s="1"/>
  <c r="G42" i="5"/>
  <c r="G57" i="5" s="1"/>
  <c r="F42" i="5"/>
  <c r="Q41" i="5"/>
  <c r="Q56" i="5" s="1"/>
  <c r="P41" i="5"/>
  <c r="P56" i="5" s="1"/>
  <c r="O41" i="5"/>
  <c r="O56" i="5" s="1"/>
  <c r="N41" i="5"/>
  <c r="M41" i="5"/>
  <c r="M56" i="5" s="1"/>
  <c r="L41" i="5"/>
  <c r="L56" i="5" s="1"/>
  <c r="L58" i="5" s="1"/>
  <c r="K41" i="5"/>
  <c r="K56" i="5" s="1"/>
  <c r="K58" i="5" s="1"/>
  <c r="J41" i="5"/>
  <c r="J56" i="5" s="1"/>
  <c r="J58" i="5" s="1"/>
  <c r="I41" i="5"/>
  <c r="H41" i="5"/>
  <c r="H56" i="5" s="1"/>
  <c r="G41" i="5"/>
  <c r="G56" i="5" s="1"/>
  <c r="F56" i="5"/>
  <c r="W44" i="5" s="1"/>
  <c r="Y44" i="5" s="1"/>
  <c r="AA44" i="5" s="1"/>
  <c r="Q40" i="5"/>
  <c r="Q55" i="5" s="1"/>
  <c r="P40" i="5"/>
  <c r="P55" i="5" s="1"/>
  <c r="O40" i="5"/>
  <c r="O55" i="5" s="1"/>
  <c r="N40" i="5"/>
  <c r="N55" i="5" s="1"/>
  <c r="M40" i="5"/>
  <c r="M55" i="5" s="1"/>
  <c r="L40" i="5"/>
  <c r="L55" i="5" s="1"/>
  <c r="K40" i="5"/>
  <c r="K55" i="5" s="1"/>
  <c r="J40" i="5"/>
  <c r="J55" i="5" s="1"/>
  <c r="I40" i="5"/>
  <c r="I55" i="5" s="1"/>
  <c r="H40" i="5"/>
  <c r="H55" i="5" s="1"/>
  <c r="G40" i="5"/>
  <c r="G55" i="5" s="1"/>
  <c r="F40" i="5"/>
  <c r="F55" i="5" s="1"/>
  <c r="R39" i="5"/>
  <c r="R38" i="5"/>
  <c r="Q37" i="5"/>
  <c r="Q52" i="5" s="1"/>
  <c r="P37" i="5"/>
  <c r="P52" i="5" s="1"/>
  <c r="O37" i="5"/>
  <c r="O52" i="5" s="1"/>
  <c r="N37" i="5"/>
  <c r="N52" i="5" s="1"/>
  <c r="M37" i="5"/>
  <c r="M52" i="5" s="1"/>
  <c r="L37" i="5"/>
  <c r="L52" i="5" s="1"/>
  <c r="K37" i="5"/>
  <c r="K52" i="5" s="1"/>
  <c r="J37" i="5"/>
  <c r="J52" i="5" s="1"/>
  <c r="I37" i="5"/>
  <c r="I52" i="5" s="1"/>
  <c r="H37" i="5"/>
  <c r="H52" i="5" s="1"/>
  <c r="G37" i="5"/>
  <c r="G52" i="5" s="1"/>
  <c r="F37" i="5"/>
  <c r="R36" i="5"/>
  <c r="R35" i="5"/>
  <c r="Q34" i="5"/>
  <c r="Q49" i="5" s="1"/>
  <c r="P34" i="5"/>
  <c r="P49" i="5" s="1"/>
  <c r="O34" i="5"/>
  <c r="O49" i="5" s="1"/>
  <c r="N34" i="5"/>
  <c r="N49" i="5" s="1"/>
  <c r="M34" i="5"/>
  <c r="M49" i="5" s="1"/>
  <c r="L34" i="5"/>
  <c r="L49" i="5" s="1"/>
  <c r="K34" i="5"/>
  <c r="K49" i="5" s="1"/>
  <c r="J34" i="5"/>
  <c r="J49" i="5" s="1"/>
  <c r="I34" i="5"/>
  <c r="I49" i="5" s="1"/>
  <c r="H34" i="5"/>
  <c r="H49" i="5" s="1"/>
  <c r="G34" i="5"/>
  <c r="G49" i="5" s="1"/>
  <c r="F34" i="5"/>
  <c r="R33" i="5"/>
  <c r="R32" i="5"/>
  <c r="Q31" i="5"/>
  <c r="Q46" i="5" s="1"/>
  <c r="P31" i="5"/>
  <c r="P46" i="5" s="1"/>
  <c r="O31" i="5"/>
  <c r="O46" i="5" s="1"/>
  <c r="N31" i="5"/>
  <c r="N46" i="5" s="1"/>
  <c r="M31" i="5"/>
  <c r="M46" i="5" s="1"/>
  <c r="L31" i="5"/>
  <c r="L46" i="5" s="1"/>
  <c r="K31" i="5"/>
  <c r="K46" i="5" s="1"/>
  <c r="J31" i="5"/>
  <c r="J46" i="5" s="1"/>
  <c r="I31" i="5"/>
  <c r="I46" i="5" s="1"/>
  <c r="H31" i="5"/>
  <c r="H46" i="5" s="1"/>
  <c r="G31" i="5"/>
  <c r="G46" i="5" s="1"/>
  <c r="F31" i="5"/>
  <c r="F46" i="5" s="1"/>
  <c r="R30" i="5"/>
  <c r="R29" i="5"/>
  <c r="Q27" i="5"/>
  <c r="P27" i="5"/>
  <c r="O27" i="5"/>
  <c r="N27" i="5"/>
  <c r="M27" i="5"/>
  <c r="L27" i="5"/>
  <c r="K27" i="5"/>
  <c r="J27" i="5"/>
  <c r="I27" i="5"/>
  <c r="H27" i="5"/>
  <c r="G27" i="5"/>
  <c r="F27" i="5"/>
  <c r="W15" i="5" s="1"/>
  <c r="Q26" i="5"/>
  <c r="P26" i="5"/>
  <c r="O26" i="5"/>
  <c r="N26" i="5"/>
  <c r="M26" i="5"/>
  <c r="L26" i="5"/>
  <c r="K26" i="5"/>
  <c r="J26" i="5"/>
  <c r="I26" i="5"/>
  <c r="H26" i="5"/>
  <c r="G26" i="5"/>
  <c r="F26" i="5"/>
  <c r="W14" i="5" s="1"/>
  <c r="Q25" i="5"/>
  <c r="P25" i="5"/>
  <c r="O25" i="5"/>
  <c r="N25" i="5"/>
  <c r="M25" i="5"/>
  <c r="L25" i="5"/>
  <c r="K25" i="5"/>
  <c r="J25" i="5"/>
  <c r="I25" i="5"/>
  <c r="H25" i="5"/>
  <c r="G25" i="5"/>
  <c r="F25" i="5"/>
  <c r="R24" i="5"/>
  <c r="R23" i="5"/>
  <c r="Q22" i="5"/>
  <c r="P22" i="5"/>
  <c r="O22" i="5"/>
  <c r="N22" i="5"/>
  <c r="M22" i="5"/>
  <c r="L22" i="5"/>
  <c r="K22" i="5"/>
  <c r="J22" i="5"/>
  <c r="I22" i="5"/>
  <c r="H22" i="5"/>
  <c r="G22" i="5"/>
  <c r="F22" i="5"/>
  <c r="R21" i="5"/>
  <c r="R20" i="5"/>
  <c r="Q19" i="5"/>
  <c r="P19" i="5"/>
  <c r="O19" i="5"/>
  <c r="N19" i="5"/>
  <c r="M19" i="5"/>
  <c r="L19" i="5"/>
  <c r="K19" i="5"/>
  <c r="J19" i="5"/>
  <c r="I19" i="5"/>
  <c r="H19" i="5"/>
  <c r="G19" i="5"/>
  <c r="F19" i="5"/>
  <c r="R18" i="5"/>
  <c r="R17" i="5"/>
  <c r="Q16" i="5"/>
  <c r="P16" i="5"/>
  <c r="O16" i="5"/>
  <c r="N16" i="5"/>
  <c r="M16" i="5"/>
  <c r="L16" i="5"/>
  <c r="K16" i="5"/>
  <c r="J16" i="5"/>
  <c r="I16" i="5"/>
  <c r="H16" i="5"/>
  <c r="G16" i="5"/>
  <c r="F16" i="5"/>
  <c r="R15" i="5"/>
  <c r="R14" i="5"/>
  <c r="AJ57" i="1"/>
  <c r="AK57" i="1" s="1"/>
  <c r="AL57" i="1" s="1"/>
  <c r="AM57" i="1" s="1"/>
  <c r="AJ56" i="1"/>
  <c r="AK56" i="1" s="1"/>
  <c r="AL56" i="1" s="1"/>
  <c r="AJ55" i="1"/>
  <c r="AJ49" i="1"/>
  <c r="AJ48" i="1"/>
  <c r="AJ47" i="1"/>
  <c r="AJ41" i="1"/>
  <c r="AJ40" i="1"/>
  <c r="AK40" i="1" s="1"/>
  <c r="AL40" i="1" s="1"/>
  <c r="O56" i="1"/>
  <c r="AJ39" i="1"/>
  <c r="AJ31" i="1"/>
  <c r="G71" i="1"/>
  <c r="AJ33" i="1"/>
  <c r="R48" i="1"/>
  <c r="Q47" i="1"/>
  <c r="P47" i="1"/>
  <c r="O47" i="1"/>
  <c r="N47" i="1"/>
  <c r="M47" i="1"/>
  <c r="L47" i="1"/>
  <c r="K47" i="1"/>
  <c r="J47" i="1"/>
  <c r="I47" i="1"/>
  <c r="H47" i="1"/>
  <c r="G47" i="1"/>
  <c r="F47" i="1"/>
  <c r="R46" i="1"/>
  <c r="R45" i="1"/>
  <c r="R44" i="1"/>
  <c r="R43" i="1"/>
  <c r="Q41" i="1"/>
  <c r="P41" i="1"/>
  <c r="O41" i="1"/>
  <c r="N41" i="1"/>
  <c r="M41" i="1"/>
  <c r="L41" i="1"/>
  <c r="K41" i="1"/>
  <c r="J41" i="1"/>
  <c r="I41" i="1"/>
  <c r="H41" i="1"/>
  <c r="G41" i="1"/>
  <c r="F41" i="1"/>
  <c r="V25" i="1" s="1"/>
  <c r="Q40" i="1"/>
  <c r="P40" i="1"/>
  <c r="O40" i="1"/>
  <c r="N40" i="1"/>
  <c r="M40" i="1"/>
  <c r="L40" i="1"/>
  <c r="K40" i="1"/>
  <c r="J40" i="1"/>
  <c r="I40" i="1"/>
  <c r="H40" i="1"/>
  <c r="G40" i="1"/>
  <c r="F40" i="1"/>
  <c r="V24" i="1" s="1"/>
  <c r="W24" i="1" s="1"/>
  <c r="Q39" i="1"/>
  <c r="P39" i="1"/>
  <c r="O39" i="1"/>
  <c r="N39" i="1"/>
  <c r="M39" i="1"/>
  <c r="L39" i="1"/>
  <c r="K39" i="1"/>
  <c r="J39" i="1"/>
  <c r="I39" i="1"/>
  <c r="H39" i="1"/>
  <c r="G39" i="1"/>
  <c r="F39" i="1"/>
  <c r="V23" i="1" s="1"/>
  <c r="W23" i="1" s="1"/>
  <c r="Q38" i="1"/>
  <c r="P38" i="1"/>
  <c r="O38" i="1"/>
  <c r="N38" i="1"/>
  <c r="M38" i="1"/>
  <c r="L38" i="1"/>
  <c r="K38" i="1"/>
  <c r="J38" i="1"/>
  <c r="I38" i="1"/>
  <c r="H38" i="1"/>
  <c r="G38" i="1"/>
  <c r="F38" i="1"/>
  <c r="V58" i="1" s="1"/>
  <c r="R37" i="1"/>
  <c r="R36" i="1"/>
  <c r="R35" i="1"/>
  <c r="Q34" i="1"/>
  <c r="P34" i="1"/>
  <c r="O34" i="1"/>
  <c r="N34" i="1"/>
  <c r="M34" i="1"/>
  <c r="L34" i="1"/>
  <c r="K34" i="1"/>
  <c r="J34" i="1"/>
  <c r="I34" i="1"/>
  <c r="H34" i="1"/>
  <c r="G34" i="1"/>
  <c r="F34" i="1"/>
  <c r="V50" i="1" s="1"/>
  <c r="R33" i="1"/>
  <c r="R32" i="1"/>
  <c r="R31" i="1"/>
  <c r="Q30" i="1"/>
  <c r="P30" i="1"/>
  <c r="O30" i="1"/>
  <c r="N30" i="1"/>
  <c r="M30" i="1"/>
  <c r="L30" i="1"/>
  <c r="K30" i="1"/>
  <c r="J30" i="1"/>
  <c r="I30" i="1"/>
  <c r="H30" i="1"/>
  <c r="G30" i="1"/>
  <c r="F30" i="1"/>
  <c r="V42" i="1" s="1"/>
  <c r="R29" i="1"/>
  <c r="R28" i="1"/>
  <c r="R27" i="1"/>
  <c r="Q26" i="1"/>
  <c r="P26" i="1"/>
  <c r="O26" i="1"/>
  <c r="N26" i="1"/>
  <c r="M26" i="1"/>
  <c r="L26" i="1"/>
  <c r="K26" i="1"/>
  <c r="J26" i="1"/>
  <c r="I26" i="1"/>
  <c r="H26" i="1"/>
  <c r="G26" i="1"/>
  <c r="F26" i="1"/>
  <c r="V34" i="1" s="1"/>
  <c r="R25" i="1"/>
  <c r="R24" i="1"/>
  <c r="R23" i="1"/>
  <c r="R22" i="1"/>
  <c r="W47" i="6"/>
  <c r="R47" i="6"/>
  <c r="M47" i="6"/>
  <c r="H47" i="6"/>
  <c r="W46" i="6"/>
  <c r="R46" i="6"/>
  <c r="M46" i="6"/>
  <c r="L48" i="6" s="1"/>
  <c r="H46" i="6"/>
  <c r="G48" i="6" s="1"/>
  <c r="D46" i="6"/>
  <c r="C32" i="6"/>
  <c r="D31" i="6"/>
  <c r="D30" i="6"/>
  <c r="D29" i="6"/>
  <c r="C29" i="6"/>
  <c r="D28" i="6"/>
  <c r="X26" i="6"/>
  <c r="S26" i="6"/>
  <c r="N26" i="6"/>
  <c r="I26" i="6"/>
  <c r="X25" i="6"/>
  <c r="S25" i="6"/>
  <c r="N25" i="6"/>
  <c r="I25" i="6"/>
  <c r="X24" i="6"/>
  <c r="S24" i="6"/>
  <c r="N24" i="6"/>
  <c r="I24" i="6"/>
  <c r="X23" i="6"/>
  <c r="S23" i="6"/>
  <c r="N23" i="6"/>
  <c r="I23" i="6"/>
  <c r="X22" i="6"/>
  <c r="S22" i="6"/>
  <c r="N22" i="6"/>
  <c r="I22" i="6"/>
  <c r="X21" i="6"/>
  <c r="S21" i="6"/>
  <c r="N21" i="6"/>
  <c r="I21" i="6"/>
  <c r="X20" i="6"/>
  <c r="S20" i="6"/>
  <c r="N20" i="6"/>
  <c r="I20" i="6"/>
  <c r="X19" i="6"/>
  <c r="S19" i="6"/>
  <c r="N19" i="6"/>
  <c r="I19" i="6"/>
  <c r="X18" i="6"/>
  <c r="S18" i="6"/>
  <c r="N18" i="6"/>
  <c r="I18" i="6"/>
  <c r="X17" i="6"/>
  <c r="S17" i="6"/>
  <c r="N17" i="6"/>
  <c r="I17" i="6"/>
  <c r="D14" i="6"/>
  <c r="C14" i="6"/>
  <c r="T13" i="6"/>
  <c r="O13" i="6"/>
  <c r="C13" i="6" s="1"/>
  <c r="J13" i="6"/>
  <c r="D12" i="6"/>
  <c r="C12" i="6"/>
  <c r="Q48" i="6" l="1"/>
  <c r="D13" i="6"/>
  <c r="AK33" i="1"/>
  <c r="AL33" i="1" s="1"/>
  <c r="AM33" i="1" s="1"/>
  <c r="AN33" i="1" s="1"/>
  <c r="AO33" i="1" s="1"/>
  <c r="AP33" i="1" s="1"/>
  <c r="AQ33" i="1" s="1"/>
  <c r="AR33" i="1" s="1"/>
  <c r="AS33" i="1" s="1"/>
  <c r="AT33" i="1" s="1"/>
  <c r="AU33" i="1" s="1"/>
  <c r="Q27" i="6"/>
  <c r="O33" i="6" s="1"/>
  <c r="O34" i="6" s="1"/>
  <c r="O36" i="6" s="1"/>
  <c r="L27" i="6"/>
  <c r="V27" i="6"/>
  <c r="T33" i="6" s="1"/>
  <c r="T34" i="6" s="1"/>
  <c r="G27" i="6"/>
  <c r="E33" i="6" s="1"/>
  <c r="E34" i="6" s="1"/>
  <c r="E36" i="6" s="1"/>
  <c r="V48" i="6"/>
  <c r="Q52" i="1"/>
  <c r="M42" i="1"/>
  <c r="P52" i="1"/>
  <c r="W34" i="1"/>
  <c r="X34" i="1" s="1"/>
  <c r="Y34" i="1" s="1"/>
  <c r="Z34" i="1" s="1"/>
  <c r="AA34" i="1" s="1"/>
  <c r="AB34" i="1" s="1"/>
  <c r="AC34" i="1" s="1"/>
  <c r="AD34" i="1" s="1"/>
  <c r="AE34" i="1" s="1"/>
  <c r="AF34" i="1" s="1"/>
  <c r="AG34" i="1" s="1"/>
  <c r="N52" i="1"/>
  <c r="L42" i="1"/>
  <c r="K60" i="1"/>
  <c r="W25" i="1"/>
  <c r="X25" i="1" s="1"/>
  <c r="Y25" i="1" s="1"/>
  <c r="Z25" i="1" s="1"/>
  <c r="AA25" i="1" s="1"/>
  <c r="AB25" i="1" s="1"/>
  <c r="AC25" i="1" s="1"/>
  <c r="AD25" i="1" s="1"/>
  <c r="AE25" i="1" s="1"/>
  <c r="AF25" i="1" s="1"/>
  <c r="AG25" i="1" s="1"/>
  <c r="F52" i="1"/>
  <c r="AJ34" i="1" s="1"/>
  <c r="AN57" i="1"/>
  <c r="AO57" i="1" s="1"/>
  <c r="AP57" i="1" s="1"/>
  <c r="AQ57" i="1" s="1"/>
  <c r="AR57" i="1" s="1"/>
  <c r="AS57" i="1" s="1"/>
  <c r="AT57" i="1" s="1"/>
  <c r="AU57" i="1" s="1"/>
  <c r="AM56" i="1"/>
  <c r="AN56" i="1" s="1"/>
  <c r="AO56" i="1" s="1"/>
  <c r="AP56" i="1" s="1"/>
  <c r="AQ56" i="1" s="1"/>
  <c r="AR56" i="1" s="1"/>
  <c r="AS56" i="1" s="1"/>
  <c r="AT56" i="1" s="1"/>
  <c r="AU56" i="1" s="1"/>
  <c r="AM40" i="1"/>
  <c r="AN40" i="1" s="1"/>
  <c r="AO40" i="1" s="1"/>
  <c r="AP40" i="1" s="1"/>
  <c r="AQ40" i="1" s="1"/>
  <c r="AR40" i="1" s="1"/>
  <c r="AS40" i="1" s="1"/>
  <c r="AT40" i="1" s="1"/>
  <c r="AU40" i="1" s="1"/>
  <c r="H52" i="1"/>
  <c r="G60" i="1"/>
  <c r="AK31" i="1"/>
  <c r="AL31" i="1" s="1"/>
  <c r="AM31" i="1" s="1"/>
  <c r="AN31" i="1" s="1"/>
  <c r="AO31" i="1" s="1"/>
  <c r="AP31" i="1" s="1"/>
  <c r="AQ31" i="1" s="1"/>
  <c r="AR31" i="1" s="1"/>
  <c r="AS31" i="1" s="1"/>
  <c r="AT31" i="1" s="1"/>
  <c r="AU31" i="1" s="1"/>
  <c r="W42" i="1"/>
  <c r="X42" i="1" s="1"/>
  <c r="Y42" i="1" s="1"/>
  <c r="Z42" i="1" s="1"/>
  <c r="AA42" i="1" s="1"/>
  <c r="AB42" i="1" s="1"/>
  <c r="AC42" i="1" s="1"/>
  <c r="AD42" i="1" s="1"/>
  <c r="AE42" i="1" s="1"/>
  <c r="AF42" i="1" s="1"/>
  <c r="AG42" i="1" s="1"/>
  <c r="AK39" i="1"/>
  <c r="AL39" i="1" s="1"/>
  <c r="AM39" i="1" s="1"/>
  <c r="AN39" i="1" s="1"/>
  <c r="AO39" i="1" s="1"/>
  <c r="AP39" i="1" s="1"/>
  <c r="AQ39" i="1" s="1"/>
  <c r="AR39" i="1" s="1"/>
  <c r="AS39" i="1" s="1"/>
  <c r="AT39" i="1" s="1"/>
  <c r="AU39" i="1" s="1"/>
  <c r="AK41" i="1"/>
  <c r="AL41" i="1" s="1"/>
  <c r="AM41" i="1" s="1"/>
  <c r="AN41" i="1" s="1"/>
  <c r="AO41" i="1" s="1"/>
  <c r="AP41" i="1" s="1"/>
  <c r="AQ41" i="1" s="1"/>
  <c r="AR41" i="1" s="1"/>
  <c r="AS41" i="1" s="1"/>
  <c r="AT41" i="1" s="1"/>
  <c r="AU41" i="1" s="1"/>
  <c r="AK47" i="1"/>
  <c r="AL47" i="1" s="1"/>
  <c r="AM47" i="1" s="1"/>
  <c r="AN47" i="1" s="1"/>
  <c r="AO47" i="1" s="1"/>
  <c r="AP47" i="1" s="1"/>
  <c r="AQ47" i="1" s="1"/>
  <c r="AR47" i="1" s="1"/>
  <c r="AS47" i="1" s="1"/>
  <c r="AT47" i="1" s="1"/>
  <c r="AU47" i="1" s="1"/>
  <c r="AK48" i="1"/>
  <c r="AL48" i="1" s="1"/>
  <c r="AM48" i="1" s="1"/>
  <c r="AN48" i="1" s="1"/>
  <c r="AO48" i="1" s="1"/>
  <c r="AP48" i="1" s="1"/>
  <c r="AQ48" i="1" s="1"/>
  <c r="AR48" i="1" s="1"/>
  <c r="AS48" i="1" s="1"/>
  <c r="AT48" i="1" s="1"/>
  <c r="AU48" i="1" s="1"/>
  <c r="AK49" i="1"/>
  <c r="AL49" i="1" s="1"/>
  <c r="AM49" i="1" s="1"/>
  <c r="AN49" i="1" s="1"/>
  <c r="AO49" i="1" s="1"/>
  <c r="AP49" i="1" s="1"/>
  <c r="AQ49" i="1" s="1"/>
  <c r="AR49" i="1" s="1"/>
  <c r="AS49" i="1" s="1"/>
  <c r="AT49" i="1" s="1"/>
  <c r="AU49" i="1" s="1"/>
  <c r="AK55" i="1"/>
  <c r="AL55" i="1" s="1"/>
  <c r="AM55" i="1" s="1"/>
  <c r="AN55" i="1" s="1"/>
  <c r="AO55" i="1" s="1"/>
  <c r="AP55" i="1" s="1"/>
  <c r="AQ55" i="1" s="1"/>
  <c r="AR55" i="1" s="1"/>
  <c r="AS55" i="1" s="1"/>
  <c r="AT55" i="1" s="1"/>
  <c r="AU55" i="1" s="1"/>
  <c r="W50" i="1"/>
  <c r="X50" i="1" s="1"/>
  <c r="Y50" i="1" s="1"/>
  <c r="Z50" i="1" s="1"/>
  <c r="AA50" i="1" s="1"/>
  <c r="AB50" i="1" s="1"/>
  <c r="AC50" i="1" s="1"/>
  <c r="AD50" i="1" s="1"/>
  <c r="AE50" i="1" s="1"/>
  <c r="AF50" i="1" s="1"/>
  <c r="AG50" i="1" s="1"/>
  <c r="I52" i="1"/>
  <c r="W58" i="1"/>
  <c r="X58" i="1" s="1"/>
  <c r="Y58" i="1" s="1"/>
  <c r="Z58" i="1" s="1"/>
  <c r="AA58" i="1" s="1"/>
  <c r="AB58" i="1" s="1"/>
  <c r="AC58" i="1" s="1"/>
  <c r="AD58" i="1" s="1"/>
  <c r="AE58" i="1" s="1"/>
  <c r="AF58" i="1" s="1"/>
  <c r="AG58" i="1" s="1"/>
  <c r="X23" i="1"/>
  <c r="Y23" i="1" s="1"/>
  <c r="Z23" i="1" s="1"/>
  <c r="AA23" i="1" s="1"/>
  <c r="AB23" i="1" s="1"/>
  <c r="AC23" i="1" s="1"/>
  <c r="AD23" i="1" s="1"/>
  <c r="AE23" i="1" s="1"/>
  <c r="AF23" i="1" s="1"/>
  <c r="AG23" i="1" s="1"/>
  <c r="X24" i="1"/>
  <c r="Y24" i="1" s="1"/>
  <c r="Z24" i="1" s="1"/>
  <c r="AA24" i="1" s="1"/>
  <c r="AB24" i="1" s="1"/>
  <c r="AC24" i="1" s="1"/>
  <c r="AD24" i="1" s="1"/>
  <c r="AE24" i="1" s="1"/>
  <c r="AF24" i="1" s="1"/>
  <c r="AG24" i="1" s="1"/>
  <c r="G64" i="1"/>
  <c r="AJ32" i="1"/>
  <c r="AK32" i="1" s="1"/>
  <c r="AL32" i="1" s="1"/>
  <c r="AM32" i="1" s="1"/>
  <c r="AN32" i="1" s="1"/>
  <c r="AO32" i="1" s="1"/>
  <c r="AP32" i="1" s="1"/>
  <c r="AQ32" i="1" s="1"/>
  <c r="AR32" i="1" s="1"/>
  <c r="AS32" i="1" s="1"/>
  <c r="AT32" i="1" s="1"/>
  <c r="AU32" i="1" s="1"/>
  <c r="O92" i="5"/>
  <c r="O107" i="5" s="1"/>
  <c r="F57" i="5"/>
  <c r="W45" i="5" s="1"/>
  <c r="Y45" i="5" s="1"/>
  <c r="AA45" i="5" s="1"/>
  <c r="AC45" i="5" s="1"/>
  <c r="AE45" i="5" s="1"/>
  <c r="AG45" i="5" s="1"/>
  <c r="AI45" i="5" s="1"/>
  <c r="AK45" i="5" s="1"/>
  <c r="AM45" i="5" s="1"/>
  <c r="AO45" i="5" s="1"/>
  <c r="AQ45" i="5" s="1"/>
  <c r="AS45" i="5" s="1"/>
  <c r="W64" i="5"/>
  <c r="W63" i="5"/>
  <c r="Q28" i="5"/>
  <c r="Y14" i="5"/>
  <c r="AA14" i="5" s="1"/>
  <c r="AC14" i="5" s="1"/>
  <c r="AE14" i="5" s="1"/>
  <c r="AG14" i="5" s="1"/>
  <c r="AI14" i="5" s="1"/>
  <c r="AK14" i="5" s="1"/>
  <c r="AM14" i="5" s="1"/>
  <c r="AO14" i="5" s="1"/>
  <c r="AQ14" i="5" s="1"/>
  <c r="AS14" i="5" s="1"/>
  <c r="AA15" i="5"/>
  <c r="AC15" i="5" s="1"/>
  <c r="AE15" i="5" s="1"/>
  <c r="AG15" i="5" s="1"/>
  <c r="AI15" i="5" s="1"/>
  <c r="AK15" i="5" s="1"/>
  <c r="AM15" i="5" s="1"/>
  <c r="AO15" i="5" s="1"/>
  <c r="AQ15" i="5" s="1"/>
  <c r="AS15" i="5" s="1"/>
  <c r="P89" i="5"/>
  <c r="K28" i="5"/>
  <c r="G89" i="5"/>
  <c r="X15" i="5"/>
  <c r="Z15" i="5" s="1"/>
  <c r="AB15" i="5" s="1"/>
  <c r="AD15" i="5" s="1"/>
  <c r="AF15" i="5" s="1"/>
  <c r="AH15" i="5" s="1"/>
  <c r="AJ15" i="5" s="1"/>
  <c r="AL15" i="5" s="1"/>
  <c r="AN15" i="5" s="1"/>
  <c r="AP15" i="5" s="1"/>
  <c r="AR15" i="5" s="1"/>
  <c r="AC44" i="5"/>
  <c r="AE44" i="5" s="1"/>
  <c r="AG44" i="5" s="1"/>
  <c r="AI44" i="5" s="1"/>
  <c r="AK44" i="5" s="1"/>
  <c r="AM44" i="5" s="1"/>
  <c r="AO44" i="5" s="1"/>
  <c r="AQ44" i="5" s="1"/>
  <c r="AS44" i="5" s="1"/>
  <c r="J89" i="5"/>
  <c r="K89" i="5"/>
  <c r="N89" i="5"/>
  <c r="Y15" i="5"/>
  <c r="P95" i="5"/>
  <c r="P110" i="5" s="1"/>
  <c r="Q89" i="5"/>
  <c r="F89" i="5"/>
  <c r="V16" i="5" s="1"/>
  <c r="V14" i="5"/>
  <c r="X14" i="5" s="1"/>
  <c r="Z14" i="5" s="1"/>
  <c r="AB14" i="5" s="1"/>
  <c r="AD14" i="5" s="1"/>
  <c r="AF14" i="5" s="1"/>
  <c r="AH14" i="5" s="1"/>
  <c r="AJ14" i="5" s="1"/>
  <c r="AL14" i="5" s="1"/>
  <c r="AN14" i="5" s="1"/>
  <c r="AP14" i="5" s="1"/>
  <c r="AR14" i="5" s="1"/>
  <c r="O28" i="5"/>
  <c r="I89" i="5"/>
  <c r="Y62" i="5"/>
  <c r="AA62" i="5" s="1"/>
  <c r="AC62" i="5" s="1"/>
  <c r="P42" i="1"/>
  <c r="O42" i="1"/>
  <c r="I42" i="1"/>
  <c r="I98" i="5"/>
  <c r="I113" i="5" s="1"/>
  <c r="L95" i="5"/>
  <c r="L110" i="5" s="1"/>
  <c r="I43" i="5"/>
  <c r="O98" i="5"/>
  <c r="O113" i="5" s="1"/>
  <c r="M95" i="5"/>
  <c r="M110" i="5" s="1"/>
  <c r="J98" i="5"/>
  <c r="J113" i="5" s="1"/>
  <c r="L89" i="5"/>
  <c r="G28" i="5"/>
  <c r="J102" i="5"/>
  <c r="J117" i="5" s="1"/>
  <c r="N98" i="5"/>
  <c r="N113" i="5" s="1"/>
  <c r="H58" i="5"/>
  <c r="Q58" i="5"/>
  <c r="H92" i="5"/>
  <c r="H107" i="5" s="1"/>
  <c r="Q98" i="5"/>
  <c r="Q113" i="5" s="1"/>
  <c r="I95" i="5"/>
  <c r="I110" i="5" s="1"/>
  <c r="N101" i="5"/>
  <c r="N116" i="5" s="1"/>
  <c r="R77" i="5"/>
  <c r="L108" i="5"/>
  <c r="O58" i="5"/>
  <c r="G108" i="5"/>
  <c r="P111" i="5"/>
  <c r="O89" i="5"/>
  <c r="O103" i="5"/>
  <c r="O118" i="5" s="1"/>
  <c r="K98" i="5"/>
  <c r="K113" i="5" s="1"/>
  <c r="O105" i="5"/>
  <c r="P103" i="5"/>
  <c r="P118" i="5" s="1"/>
  <c r="Q102" i="5"/>
  <c r="Q117" i="5" s="1"/>
  <c r="R93" i="5"/>
  <c r="Q105" i="5"/>
  <c r="F114" i="5"/>
  <c r="P102" i="5"/>
  <c r="P117" i="5" s="1"/>
  <c r="G114" i="5"/>
  <c r="R86" i="5"/>
  <c r="L28" i="5"/>
  <c r="H89" i="5"/>
  <c r="K92" i="5"/>
  <c r="K107" i="5" s="1"/>
  <c r="G103" i="5"/>
  <c r="G118" i="5" s="1"/>
  <c r="P92" i="5"/>
  <c r="P107" i="5" s="1"/>
  <c r="R88" i="5"/>
  <c r="H103" i="5"/>
  <c r="H118" i="5" s="1"/>
  <c r="H95" i="5"/>
  <c r="H110" i="5" s="1"/>
  <c r="O106" i="5"/>
  <c r="I111" i="5"/>
  <c r="M114" i="5"/>
  <c r="I102" i="5"/>
  <c r="I117" i="5" s="1"/>
  <c r="I103" i="5"/>
  <c r="I118" i="5" s="1"/>
  <c r="O101" i="5"/>
  <c r="O116" i="5" s="1"/>
  <c r="P106" i="5"/>
  <c r="M89" i="5"/>
  <c r="R80" i="5"/>
  <c r="L103" i="5"/>
  <c r="L118" i="5" s="1"/>
  <c r="R100" i="5"/>
  <c r="R83" i="5"/>
  <c r="N103" i="5"/>
  <c r="N118" i="5" s="1"/>
  <c r="J105" i="5"/>
  <c r="F116" i="5"/>
  <c r="F102" i="5"/>
  <c r="V62" i="5" s="1"/>
  <c r="G102" i="5"/>
  <c r="G92" i="5"/>
  <c r="G107" i="5" s="1"/>
  <c r="I92" i="5"/>
  <c r="I107" i="5" s="1"/>
  <c r="F95" i="5"/>
  <c r="L101" i="5"/>
  <c r="L116" i="5" s="1"/>
  <c r="K102" i="5"/>
  <c r="J103" i="5"/>
  <c r="J118" i="5" s="1"/>
  <c r="H105" i="5"/>
  <c r="G106" i="5"/>
  <c r="Q108" i="5"/>
  <c r="N111" i="5"/>
  <c r="K114" i="5"/>
  <c r="J92" i="5"/>
  <c r="J107" i="5" s="1"/>
  <c r="R96" i="5"/>
  <c r="L102" i="5"/>
  <c r="K103" i="5"/>
  <c r="K118" i="5" s="1"/>
  <c r="I105" i="5"/>
  <c r="H106" i="5"/>
  <c r="O111" i="5"/>
  <c r="N95" i="5"/>
  <c r="N110" i="5" s="1"/>
  <c r="M92" i="5"/>
  <c r="M107" i="5" s="1"/>
  <c r="J95" i="5"/>
  <c r="J110" i="5" s="1"/>
  <c r="G98" i="5"/>
  <c r="G113" i="5" s="1"/>
  <c r="R99" i="5"/>
  <c r="P101" i="5"/>
  <c r="P116" i="5" s="1"/>
  <c r="O102" i="5"/>
  <c r="R90" i="5"/>
  <c r="F92" i="5"/>
  <c r="R97" i="5"/>
  <c r="M102" i="5"/>
  <c r="L92" i="5"/>
  <c r="L107" i="5" s="1"/>
  <c r="F98" i="5"/>
  <c r="N102" i="5"/>
  <c r="N92" i="5"/>
  <c r="N107" i="5" s="1"/>
  <c r="K95" i="5"/>
  <c r="K110" i="5" s="1"/>
  <c r="H98" i="5"/>
  <c r="H113" i="5" s="1"/>
  <c r="Q101" i="5"/>
  <c r="Q116" i="5" s="1"/>
  <c r="L106" i="5"/>
  <c r="I109" i="5"/>
  <c r="R109" i="5" s="1"/>
  <c r="O115" i="5"/>
  <c r="R115" i="5" s="1"/>
  <c r="Q103" i="5"/>
  <c r="Q118" i="5" s="1"/>
  <c r="R91" i="5"/>
  <c r="Q92" i="5"/>
  <c r="Q107" i="5" s="1"/>
  <c r="H101" i="5"/>
  <c r="H116" i="5" s="1"/>
  <c r="M103" i="5"/>
  <c r="M118" i="5" s="1"/>
  <c r="R87" i="5"/>
  <c r="F103" i="5"/>
  <c r="V63" i="5" s="1"/>
  <c r="O95" i="5"/>
  <c r="O110" i="5" s="1"/>
  <c r="L98" i="5"/>
  <c r="L113" i="5" s="1"/>
  <c r="I101" i="5"/>
  <c r="I116" i="5" s="1"/>
  <c r="H102" i="5"/>
  <c r="M98" i="5"/>
  <c r="M113" i="5" s="1"/>
  <c r="J101" i="5"/>
  <c r="J116" i="5" s="1"/>
  <c r="O108" i="5"/>
  <c r="K112" i="5"/>
  <c r="R112" i="5" s="1"/>
  <c r="P108" i="5"/>
  <c r="M28" i="5"/>
  <c r="N43" i="5"/>
  <c r="O43" i="5"/>
  <c r="G58" i="5"/>
  <c r="I28" i="5"/>
  <c r="J28" i="5"/>
  <c r="N56" i="5"/>
  <c r="N58" i="5" s="1"/>
  <c r="R44" i="5"/>
  <c r="R45" i="5"/>
  <c r="P28" i="5"/>
  <c r="H28" i="5"/>
  <c r="R37" i="5"/>
  <c r="R50" i="5"/>
  <c r="R51" i="5"/>
  <c r="F52" i="5"/>
  <c r="R52" i="5" s="1"/>
  <c r="R22" i="5"/>
  <c r="J43" i="5"/>
  <c r="R25" i="5"/>
  <c r="R26" i="5"/>
  <c r="R27" i="5"/>
  <c r="F28" i="5"/>
  <c r="W16" i="5" s="1"/>
  <c r="P43" i="5"/>
  <c r="R53" i="5"/>
  <c r="R54" i="5"/>
  <c r="R48" i="5"/>
  <c r="R16" i="5"/>
  <c r="R34" i="5"/>
  <c r="R47" i="5"/>
  <c r="M58" i="5"/>
  <c r="R19" i="5"/>
  <c r="N28" i="5"/>
  <c r="R57" i="5"/>
  <c r="R46" i="5"/>
  <c r="R55" i="5"/>
  <c r="F58" i="5"/>
  <c r="W46" i="5" s="1"/>
  <c r="Y46" i="5" s="1"/>
  <c r="AA46" i="5" s="1"/>
  <c r="AC46" i="5" s="1"/>
  <c r="AE46" i="5" s="1"/>
  <c r="AG46" i="5" s="1"/>
  <c r="AI46" i="5" s="1"/>
  <c r="AK46" i="5" s="1"/>
  <c r="AM46" i="5" s="1"/>
  <c r="P58" i="5"/>
  <c r="K43" i="5"/>
  <c r="L43" i="5"/>
  <c r="F49" i="5"/>
  <c r="R49" i="5" s="1"/>
  <c r="R31" i="5"/>
  <c r="I56" i="5"/>
  <c r="I58" i="5" s="1"/>
  <c r="M43" i="5"/>
  <c r="R40" i="5"/>
  <c r="R41" i="5"/>
  <c r="R42" i="5"/>
  <c r="Q43" i="5"/>
  <c r="G43" i="5"/>
  <c r="H43" i="5"/>
  <c r="J71" i="1"/>
  <c r="K70" i="1"/>
  <c r="J77" i="1"/>
  <c r="L69" i="1"/>
  <c r="L71" i="1"/>
  <c r="K74" i="1"/>
  <c r="K75" i="1"/>
  <c r="K78" i="1"/>
  <c r="K79" i="1"/>
  <c r="K81" i="1"/>
  <c r="K83" i="1"/>
  <c r="M69" i="1"/>
  <c r="M70" i="1"/>
  <c r="M71" i="1"/>
  <c r="L73" i="1"/>
  <c r="L75" i="1"/>
  <c r="L77" i="1"/>
  <c r="L78" i="1"/>
  <c r="L79" i="1"/>
  <c r="J75" i="1"/>
  <c r="J70" i="1"/>
  <c r="G42" i="1"/>
  <c r="K69" i="1"/>
  <c r="L70" i="1"/>
  <c r="P70" i="1"/>
  <c r="P71" i="1"/>
  <c r="O74" i="1"/>
  <c r="O75" i="1"/>
  <c r="O77" i="1"/>
  <c r="O78" i="1"/>
  <c r="O79" i="1"/>
  <c r="O81" i="1"/>
  <c r="O82" i="1"/>
  <c r="O83" i="1"/>
  <c r="H70" i="1"/>
  <c r="H71" i="1"/>
  <c r="G67" i="1"/>
  <c r="N42" i="1"/>
  <c r="I70" i="1"/>
  <c r="I71" i="1"/>
  <c r="J69" i="1"/>
  <c r="K71" i="1"/>
  <c r="J74" i="1"/>
  <c r="J78" i="1"/>
  <c r="J79" i="1"/>
  <c r="J81" i="1"/>
  <c r="J82" i="1"/>
  <c r="J83" i="1"/>
  <c r="J73" i="1"/>
  <c r="K82" i="1"/>
  <c r="Q42" i="1"/>
  <c r="Q70" i="1"/>
  <c r="F70" i="1"/>
  <c r="AX32" i="1" s="1"/>
  <c r="F71" i="1"/>
  <c r="AX33" i="1" s="1"/>
  <c r="AY33" i="1" s="1"/>
  <c r="Q71" i="1"/>
  <c r="L81" i="1"/>
  <c r="N70" i="1"/>
  <c r="M73" i="1"/>
  <c r="M74" i="1"/>
  <c r="M77" i="1"/>
  <c r="M78" i="1"/>
  <c r="M79" i="1"/>
  <c r="M81" i="1"/>
  <c r="M82" i="1"/>
  <c r="M83" i="1"/>
  <c r="L82" i="1"/>
  <c r="L83" i="1"/>
  <c r="N71" i="1"/>
  <c r="M75" i="1"/>
  <c r="O69" i="1"/>
  <c r="O70" i="1"/>
  <c r="O71" i="1"/>
  <c r="N73" i="1"/>
  <c r="N74" i="1"/>
  <c r="N75" i="1"/>
  <c r="N77" i="1"/>
  <c r="N78" i="1"/>
  <c r="N79" i="1"/>
  <c r="N81" i="1"/>
  <c r="N82" i="1"/>
  <c r="N83" i="1"/>
  <c r="K65" i="1"/>
  <c r="J42" i="1"/>
  <c r="L66" i="1"/>
  <c r="R47" i="1"/>
  <c r="P74" i="1"/>
  <c r="P77" i="1"/>
  <c r="P78" i="1"/>
  <c r="P81" i="1"/>
  <c r="P82" i="1"/>
  <c r="P69" i="1"/>
  <c r="F73" i="1"/>
  <c r="AX39" i="1" s="1"/>
  <c r="F74" i="1"/>
  <c r="AX40" i="1" s="1"/>
  <c r="F75" i="1"/>
  <c r="AX41" i="1" s="1"/>
  <c r="F77" i="1"/>
  <c r="AX47" i="1" s="1"/>
  <c r="F78" i="1"/>
  <c r="AX48" i="1" s="1"/>
  <c r="F79" i="1"/>
  <c r="AX49" i="1" s="1"/>
  <c r="F81" i="1"/>
  <c r="AX55" i="1" s="1"/>
  <c r="F82" i="1"/>
  <c r="AX56" i="1" s="1"/>
  <c r="F83" i="1"/>
  <c r="AX57" i="1" s="1"/>
  <c r="K42" i="1"/>
  <c r="N69" i="1"/>
  <c r="G73" i="1"/>
  <c r="G74" i="1"/>
  <c r="G78" i="1"/>
  <c r="G83" i="1"/>
  <c r="G69" i="1"/>
  <c r="G70" i="1"/>
  <c r="R39" i="1"/>
  <c r="R40" i="1"/>
  <c r="R41" i="1"/>
  <c r="F42" i="1"/>
  <c r="V26" i="1" s="1"/>
  <c r="H73" i="1"/>
  <c r="H74" i="1"/>
  <c r="H75" i="1"/>
  <c r="H77" i="1"/>
  <c r="H78" i="1"/>
  <c r="H79" i="1"/>
  <c r="H81" i="1"/>
  <c r="H82" i="1"/>
  <c r="H83" i="1"/>
  <c r="H69" i="1"/>
  <c r="G79" i="1"/>
  <c r="G82" i="1"/>
  <c r="I73" i="1"/>
  <c r="I74" i="1"/>
  <c r="I75" i="1"/>
  <c r="I77" i="1"/>
  <c r="I78" i="1"/>
  <c r="I79" i="1"/>
  <c r="I81" i="1"/>
  <c r="I82" i="1"/>
  <c r="I83" i="1"/>
  <c r="I69" i="1"/>
  <c r="H42" i="1"/>
  <c r="R38" i="1"/>
  <c r="P73" i="1"/>
  <c r="P75" i="1"/>
  <c r="P79" i="1"/>
  <c r="P83" i="1"/>
  <c r="R34" i="1"/>
  <c r="Q73" i="1"/>
  <c r="Q74" i="1"/>
  <c r="Q75" i="1"/>
  <c r="Q77" i="1"/>
  <c r="Q78" i="1"/>
  <c r="Q79" i="1"/>
  <c r="Q81" i="1"/>
  <c r="Q82" i="1"/>
  <c r="Q83" i="1"/>
  <c r="Q69" i="1"/>
  <c r="Q56" i="1"/>
  <c r="Q60" i="1"/>
  <c r="Q65" i="1"/>
  <c r="Q66" i="1"/>
  <c r="F56" i="1"/>
  <c r="AJ42" i="1" s="1"/>
  <c r="F60" i="1"/>
  <c r="AJ50" i="1" s="1"/>
  <c r="F64" i="1"/>
  <c r="AJ58" i="1" s="1"/>
  <c r="F65" i="1"/>
  <c r="AJ23" i="1" s="1"/>
  <c r="F66" i="1"/>
  <c r="AJ24" i="1" s="1"/>
  <c r="F67" i="1"/>
  <c r="AJ25" i="1" s="1"/>
  <c r="G65" i="1"/>
  <c r="G56" i="1"/>
  <c r="G66" i="1"/>
  <c r="G75" i="1"/>
  <c r="G77" i="1"/>
  <c r="G81" i="1"/>
  <c r="H60" i="1"/>
  <c r="H64" i="1"/>
  <c r="H66" i="1"/>
  <c r="I56" i="1"/>
  <c r="I60" i="1"/>
  <c r="I64" i="1"/>
  <c r="I65" i="1"/>
  <c r="I66" i="1"/>
  <c r="I67" i="1"/>
  <c r="H56" i="1"/>
  <c r="H65" i="1"/>
  <c r="H67" i="1"/>
  <c r="J56" i="1"/>
  <c r="J60" i="1"/>
  <c r="J64" i="1"/>
  <c r="J65" i="1"/>
  <c r="J66" i="1"/>
  <c r="J67" i="1"/>
  <c r="K66" i="1"/>
  <c r="K77" i="1"/>
  <c r="L64" i="1"/>
  <c r="L74" i="1"/>
  <c r="K64" i="1"/>
  <c r="K67" i="1"/>
  <c r="K73" i="1"/>
  <c r="L56" i="1"/>
  <c r="M56" i="1"/>
  <c r="M60" i="1"/>
  <c r="M64" i="1"/>
  <c r="M65" i="1"/>
  <c r="M66" i="1"/>
  <c r="M67" i="1"/>
  <c r="K56" i="1"/>
  <c r="L60" i="1"/>
  <c r="L65" i="1"/>
  <c r="L67" i="1"/>
  <c r="N56" i="1"/>
  <c r="N60" i="1"/>
  <c r="N64" i="1"/>
  <c r="N65" i="1"/>
  <c r="N66" i="1"/>
  <c r="N67" i="1"/>
  <c r="O64" i="1"/>
  <c r="O65" i="1"/>
  <c r="O66" i="1"/>
  <c r="O67" i="1"/>
  <c r="O73" i="1"/>
  <c r="P56" i="1"/>
  <c r="P60" i="1"/>
  <c r="P64" i="1"/>
  <c r="P65" i="1"/>
  <c r="P66" i="1"/>
  <c r="P67" i="1"/>
  <c r="Q64" i="1"/>
  <c r="Q67" i="1"/>
  <c r="J52" i="1"/>
  <c r="K52" i="1"/>
  <c r="M52" i="1"/>
  <c r="G52" i="1"/>
  <c r="L52" i="1"/>
  <c r="O52" i="1"/>
  <c r="R50" i="1"/>
  <c r="R51" i="1"/>
  <c r="R59" i="1"/>
  <c r="R62" i="1"/>
  <c r="R63" i="1"/>
  <c r="R30" i="1"/>
  <c r="R26" i="1"/>
  <c r="R53" i="1"/>
  <c r="R55" i="1"/>
  <c r="R54" i="1"/>
  <c r="R57" i="1"/>
  <c r="R58" i="1"/>
  <c r="R49" i="1"/>
  <c r="R61" i="1"/>
  <c r="C46" i="6"/>
  <c r="D15" i="6" l="1"/>
  <c r="D33" i="6" s="1"/>
  <c r="D34" i="6" s="1"/>
  <c r="D36" i="6" s="1"/>
  <c r="J33" i="6"/>
  <c r="Q119" i="5"/>
  <c r="P119" i="5"/>
  <c r="AK34" i="1"/>
  <c r="AL34" i="1" s="1"/>
  <c r="AM34" i="1" s="1"/>
  <c r="AN34" i="1" s="1"/>
  <c r="AO34" i="1" s="1"/>
  <c r="AP34" i="1" s="1"/>
  <c r="AQ34" i="1" s="1"/>
  <c r="AR34" i="1" s="1"/>
  <c r="AS34" i="1" s="1"/>
  <c r="AT34" i="1" s="1"/>
  <c r="AU34" i="1" s="1"/>
  <c r="AY47" i="1"/>
  <c r="AZ47" i="1" s="1"/>
  <c r="BA47" i="1" s="1"/>
  <c r="BB47" i="1" s="1"/>
  <c r="BC47" i="1" s="1"/>
  <c r="BD47" i="1" s="1"/>
  <c r="BE47" i="1" s="1"/>
  <c r="BF47" i="1" s="1"/>
  <c r="BG47" i="1" s="1"/>
  <c r="BH47" i="1" s="1"/>
  <c r="BI47" i="1" s="1"/>
  <c r="AY48" i="1"/>
  <c r="AZ48" i="1" s="1"/>
  <c r="BA48" i="1" s="1"/>
  <c r="BB48" i="1" s="1"/>
  <c r="BC48" i="1" s="1"/>
  <c r="BD48" i="1" s="1"/>
  <c r="BE48" i="1" s="1"/>
  <c r="BF48" i="1" s="1"/>
  <c r="BG48" i="1" s="1"/>
  <c r="BH48" i="1" s="1"/>
  <c r="BI48" i="1" s="1"/>
  <c r="H72" i="1"/>
  <c r="J80" i="1"/>
  <c r="AY41" i="1"/>
  <c r="AZ41" i="1" s="1"/>
  <c r="BA41" i="1" s="1"/>
  <c r="BB41" i="1" s="1"/>
  <c r="BC41" i="1" s="1"/>
  <c r="BD41" i="1" s="1"/>
  <c r="BE41" i="1" s="1"/>
  <c r="BF41" i="1" s="1"/>
  <c r="BG41" i="1" s="1"/>
  <c r="BH41" i="1" s="1"/>
  <c r="BI41" i="1" s="1"/>
  <c r="AZ33" i="1"/>
  <c r="BA33" i="1" s="1"/>
  <c r="BB33" i="1" s="1"/>
  <c r="BC33" i="1" s="1"/>
  <c r="BD33" i="1" s="1"/>
  <c r="BE33" i="1" s="1"/>
  <c r="BF33" i="1" s="1"/>
  <c r="BG33" i="1" s="1"/>
  <c r="BH33" i="1" s="1"/>
  <c r="BI33" i="1" s="1"/>
  <c r="K72" i="1"/>
  <c r="AY57" i="1"/>
  <c r="AZ57" i="1" s="1"/>
  <c r="BA57" i="1" s="1"/>
  <c r="BB57" i="1" s="1"/>
  <c r="BC57" i="1" s="1"/>
  <c r="BD57" i="1" s="1"/>
  <c r="BE57" i="1" s="1"/>
  <c r="BF57" i="1" s="1"/>
  <c r="BG57" i="1" s="1"/>
  <c r="BH57" i="1" s="1"/>
  <c r="BI57" i="1" s="1"/>
  <c r="AY32" i="1"/>
  <c r="AZ32" i="1" s="1"/>
  <c r="BA32" i="1" s="1"/>
  <c r="BB32" i="1" s="1"/>
  <c r="BC32" i="1" s="1"/>
  <c r="BD32" i="1" s="1"/>
  <c r="BE32" i="1" s="1"/>
  <c r="BF32" i="1" s="1"/>
  <c r="BG32" i="1" s="1"/>
  <c r="BH32" i="1" s="1"/>
  <c r="BI32" i="1" s="1"/>
  <c r="AY55" i="1"/>
  <c r="AZ55" i="1" s="1"/>
  <c r="BA55" i="1" s="1"/>
  <c r="BB55" i="1" s="1"/>
  <c r="BC55" i="1" s="1"/>
  <c r="BD55" i="1" s="1"/>
  <c r="BE55" i="1" s="1"/>
  <c r="BF55" i="1" s="1"/>
  <c r="BG55" i="1" s="1"/>
  <c r="BH55" i="1" s="1"/>
  <c r="BI55" i="1" s="1"/>
  <c r="AK50" i="1"/>
  <c r="AL50" i="1" s="1"/>
  <c r="AM50" i="1" s="1"/>
  <c r="AN50" i="1" s="1"/>
  <c r="AO50" i="1" s="1"/>
  <c r="AP50" i="1" s="1"/>
  <c r="AQ50" i="1" s="1"/>
  <c r="AR50" i="1" s="1"/>
  <c r="AS50" i="1" s="1"/>
  <c r="AT50" i="1" s="1"/>
  <c r="AU50" i="1" s="1"/>
  <c r="M72" i="1"/>
  <c r="W26" i="1"/>
  <c r="X26" i="1" s="1"/>
  <c r="Y26" i="1" s="1"/>
  <c r="Z26" i="1" s="1"/>
  <c r="AA26" i="1" s="1"/>
  <c r="AB26" i="1" s="1"/>
  <c r="AC26" i="1" s="1"/>
  <c r="AD26" i="1" s="1"/>
  <c r="AE26" i="1" s="1"/>
  <c r="AF26" i="1" s="1"/>
  <c r="AG26" i="1" s="1"/>
  <c r="AK58" i="1"/>
  <c r="AL58" i="1" s="1"/>
  <c r="AM58" i="1" s="1"/>
  <c r="AN58" i="1" s="1"/>
  <c r="AO58" i="1" s="1"/>
  <c r="AP58" i="1" s="1"/>
  <c r="AQ58" i="1" s="1"/>
  <c r="AR58" i="1" s="1"/>
  <c r="AS58" i="1" s="1"/>
  <c r="AT58" i="1" s="1"/>
  <c r="AU58" i="1" s="1"/>
  <c r="AY40" i="1"/>
  <c r="AZ40" i="1" s="1"/>
  <c r="BA40" i="1" s="1"/>
  <c r="BB40" i="1" s="1"/>
  <c r="BC40" i="1" s="1"/>
  <c r="BD40" i="1" s="1"/>
  <c r="BE40" i="1" s="1"/>
  <c r="BF40" i="1" s="1"/>
  <c r="BG40" i="1" s="1"/>
  <c r="BH40" i="1" s="1"/>
  <c r="BI40" i="1" s="1"/>
  <c r="F72" i="1"/>
  <c r="AX34" i="1" s="1"/>
  <c r="AX31" i="1"/>
  <c r="AY31" i="1" s="1"/>
  <c r="AZ31" i="1" s="1"/>
  <c r="BA31" i="1" s="1"/>
  <c r="BB31" i="1" s="1"/>
  <c r="BC31" i="1" s="1"/>
  <c r="BD31" i="1" s="1"/>
  <c r="BE31" i="1" s="1"/>
  <c r="BF31" i="1" s="1"/>
  <c r="BG31" i="1" s="1"/>
  <c r="BH31" i="1" s="1"/>
  <c r="BI31" i="1" s="1"/>
  <c r="AY39" i="1"/>
  <c r="AZ39" i="1" s="1"/>
  <c r="BA39" i="1" s="1"/>
  <c r="BB39" i="1" s="1"/>
  <c r="BC39" i="1" s="1"/>
  <c r="BD39" i="1" s="1"/>
  <c r="BE39" i="1" s="1"/>
  <c r="BF39" i="1" s="1"/>
  <c r="BG39" i="1" s="1"/>
  <c r="BH39" i="1" s="1"/>
  <c r="BI39" i="1" s="1"/>
  <c r="L87" i="1"/>
  <c r="K86" i="1"/>
  <c r="J85" i="1"/>
  <c r="L72" i="1"/>
  <c r="AY49" i="1"/>
  <c r="AZ49" i="1" s="1"/>
  <c r="BA49" i="1" s="1"/>
  <c r="BB49" i="1" s="1"/>
  <c r="BC49" i="1" s="1"/>
  <c r="BD49" i="1" s="1"/>
  <c r="BE49" i="1" s="1"/>
  <c r="BF49" i="1" s="1"/>
  <c r="BG49" i="1" s="1"/>
  <c r="BH49" i="1" s="1"/>
  <c r="BI49" i="1" s="1"/>
  <c r="AK42" i="1"/>
  <c r="AL42" i="1" s="1"/>
  <c r="AM42" i="1" s="1"/>
  <c r="AN42" i="1" s="1"/>
  <c r="AO42" i="1" s="1"/>
  <c r="AP42" i="1" s="1"/>
  <c r="AQ42" i="1" s="1"/>
  <c r="AR42" i="1" s="1"/>
  <c r="AS42" i="1" s="1"/>
  <c r="AT42" i="1" s="1"/>
  <c r="AU42" i="1" s="1"/>
  <c r="L85" i="1"/>
  <c r="J87" i="1"/>
  <c r="K87" i="1"/>
  <c r="AY56" i="1"/>
  <c r="AZ56" i="1" s="1"/>
  <c r="BA56" i="1" s="1"/>
  <c r="BB56" i="1" s="1"/>
  <c r="BC56" i="1" s="1"/>
  <c r="BD56" i="1" s="1"/>
  <c r="BE56" i="1" s="1"/>
  <c r="BF56" i="1" s="1"/>
  <c r="BG56" i="1" s="1"/>
  <c r="BH56" i="1" s="1"/>
  <c r="BI56" i="1" s="1"/>
  <c r="L76" i="1"/>
  <c r="J84" i="1"/>
  <c r="AE62" i="5"/>
  <c r="Y63" i="5"/>
  <c r="AA63" i="5" s="1"/>
  <c r="AC63" i="5" s="1"/>
  <c r="AE63" i="5" s="1"/>
  <c r="AG63" i="5" s="1"/>
  <c r="AI63" i="5" s="1"/>
  <c r="AK63" i="5" s="1"/>
  <c r="AM63" i="5" s="1"/>
  <c r="AO63" i="5" s="1"/>
  <c r="AQ63" i="5" s="1"/>
  <c r="AS63" i="5" s="1"/>
  <c r="X63" i="5"/>
  <c r="Z63" i="5" s="1"/>
  <c r="AB63" i="5" s="1"/>
  <c r="AD63" i="5" s="1"/>
  <c r="AF63" i="5" s="1"/>
  <c r="AH63" i="5" s="1"/>
  <c r="AJ63" i="5" s="1"/>
  <c r="AL63" i="5" s="1"/>
  <c r="AN63" i="5" s="1"/>
  <c r="AP63" i="5" s="1"/>
  <c r="AR63" i="5" s="1"/>
  <c r="Y16" i="5"/>
  <c r="AO46" i="5"/>
  <c r="AQ46" i="5" s="1"/>
  <c r="AS46" i="5" s="1"/>
  <c r="Y64" i="5"/>
  <c r="AA64" i="5" s="1"/>
  <c r="AC64" i="5" s="1"/>
  <c r="AE64" i="5" s="1"/>
  <c r="AG64" i="5" s="1"/>
  <c r="AI64" i="5" s="1"/>
  <c r="AK64" i="5" s="1"/>
  <c r="AM64" i="5" s="1"/>
  <c r="AO64" i="5" s="1"/>
  <c r="AQ64" i="5" s="1"/>
  <c r="AS64" i="5" s="1"/>
  <c r="AA16" i="5"/>
  <c r="AC16" i="5"/>
  <c r="AE16" i="5" s="1"/>
  <c r="AG16" i="5" s="1"/>
  <c r="AI16" i="5" s="1"/>
  <c r="AK16" i="5" s="1"/>
  <c r="AM16" i="5" s="1"/>
  <c r="AO16" i="5" s="1"/>
  <c r="AQ16" i="5" s="1"/>
  <c r="AS16" i="5" s="1"/>
  <c r="X16" i="5"/>
  <c r="Z16" i="5" s="1"/>
  <c r="AB16" i="5" s="1"/>
  <c r="AD16" i="5" s="1"/>
  <c r="AF16" i="5" s="1"/>
  <c r="AH16" i="5" s="1"/>
  <c r="AJ16" i="5" s="1"/>
  <c r="AL16" i="5" s="1"/>
  <c r="AN16" i="5" s="1"/>
  <c r="AP16" i="5" s="1"/>
  <c r="AR16" i="5" s="1"/>
  <c r="X62" i="5"/>
  <c r="Z62" i="5" s="1"/>
  <c r="AB62" i="5" s="1"/>
  <c r="J86" i="1"/>
  <c r="J76" i="1"/>
  <c r="R106" i="5"/>
  <c r="R111" i="5"/>
  <c r="R89" i="5"/>
  <c r="I104" i="5"/>
  <c r="R114" i="5"/>
  <c r="Q104" i="5"/>
  <c r="J119" i="5"/>
  <c r="R108" i="5"/>
  <c r="R105" i="5"/>
  <c r="I119" i="5"/>
  <c r="P104" i="5"/>
  <c r="G117" i="5"/>
  <c r="G119" i="5" s="1"/>
  <c r="G104" i="5"/>
  <c r="H104" i="5"/>
  <c r="H117" i="5"/>
  <c r="H119" i="5" s="1"/>
  <c r="L104" i="5"/>
  <c r="L117" i="5"/>
  <c r="L119" i="5" s="1"/>
  <c r="R92" i="5"/>
  <c r="F107" i="5"/>
  <c r="R107" i="5" s="1"/>
  <c r="F110" i="5"/>
  <c r="R110" i="5" s="1"/>
  <c r="R95" i="5"/>
  <c r="O104" i="5"/>
  <c r="O117" i="5"/>
  <c r="O119" i="5" s="1"/>
  <c r="R101" i="5"/>
  <c r="R116" i="5"/>
  <c r="F117" i="5"/>
  <c r="V44" i="5" s="1"/>
  <c r="R102" i="5"/>
  <c r="F104" i="5"/>
  <c r="V64" i="5" s="1"/>
  <c r="F118" i="5"/>
  <c r="V45" i="5" s="1"/>
  <c r="X45" i="5" s="1"/>
  <c r="Z45" i="5" s="1"/>
  <c r="AB45" i="5" s="1"/>
  <c r="AD45" i="5" s="1"/>
  <c r="AF45" i="5" s="1"/>
  <c r="AH45" i="5" s="1"/>
  <c r="AJ45" i="5" s="1"/>
  <c r="AL45" i="5" s="1"/>
  <c r="AN45" i="5" s="1"/>
  <c r="AP45" i="5" s="1"/>
  <c r="AR45" i="5" s="1"/>
  <c r="R103" i="5"/>
  <c r="N117" i="5"/>
  <c r="N119" i="5" s="1"/>
  <c r="N104" i="5"/>
  <c r="F113" i="5"/>
  <c r="R113" i="5" s="1"/>
  <c r="R98" i="5"/>
  <c r="M117" i="5"/>
  <c r="M119" i="5" s="1"/>
  <c r="M104" i="5"/>
  <c r="K117" i="5"/>
  <c r="K119" i="5" s="1"/>
  <c r="K104" i="5"/>
  <c r="J104" i="5"/>
  <c r="R28" i="5"/>
  <c r="R56" i="5"/>
  <c r="R43" i="5"/>
  <c r="R58" i="5"/>
  <c r="I72" i="1"/>
  <c r="J72" i="1"/>
  <c r="O76" i="1"/>
  <c r="H87" i="1"/>
  <c r="R83" i="1"/>
  <c r="F87" i="1"/>
  <c r="AX25" i="1" s="1"/>
  <c r="O86" i="1"/>
  <c r="K76" i="1"/>
  <c r="O84" i="1"/>
  <c r="K84" i="1"/>
  <c r="O80" i="1"/>
  <c r="P72" i="1"/>
  <c r="L80" i="1"/>
  <c r="K80" i="1"/>
  <c r="N72" i="1"/>
  <c r="AK25" i="1"/>
  <c r="AL25" i="1" s="1"/>
  <c r="AM25" i="1" s="1"/>
  <c r="AN25" i="1" s="1"/>
  <c r="AO25" i="1" s="1"/>
  <c r="AP25" i="1" s="1"/>
  <c r="AQ25" i="1" s="1"/>
  <c r="AR25" i="1" s="1"/>
  <c r="AS25" i="1" s="1"/>
  <c r="AT25" i="1" s="1"/>
  <c r="AU25" i="1" s="1"/>
  <c r="Q87" i="1"/>
  <c r="O87" i="1"/>
  <c r="P85" i="1"/>
  <c r="H86" i="1"/>
  <c r="N87" i="1"/>
  <c r="F86" i="1"/>
  <c r="AX24" i="1" s="1"/>
  <c r="N86" i="1"/>
  <c r="N80" i="1"/>
  <c r="P86" i="1"/>
  <c r="N76" i="1"/>
  <c r="M84" i="1"/>
  <c r="M87" i="1"/>
  <c r="M86" i="1"/>
  <c r="Q85" i="1"/>
  <c r="I87" i="1"/>
  <c r="N84" i="1"/>
  <c r="M76" i="1"/>
  <c r="G76" i="1"/>
  <c r="P87" i="1"/>
  <c r="I86" i="1"/>
  <c r="R42" i="1"/>
  <c r="M80" i="1"/>
  <c r="O72" i="1"/>
  <c r="G84" i="1"/>
  <c r="F85" i="1"/>
  <c r="AX23" i="1" s="1"/>
  <c r="Q86" i="1"/>
  <c r="I84" i="1"/>
  <c r="G86" i="1"/>
  <c r="G80" i="1"/>
  <c r="Q72" i="1"/>
  <c r="G72" i="1"/>
  <c r="R78" i="1"/>
  <c r="R79" i="1"/>
  <c r="M85" i="1"/>
  <c r="P76" i="1"/>
  <c r="AK24" i="1"/>
  <c r="AL24" i="1" s="1"/>
  <c r="AM24" i="1" s="1"/>
  <c r="AN24" i="1" s="1"/>
  <c r="AO24" i="1" s="1"/>
  <c r="AP24" i="1" s="1"/>
  <c r="AQ24" i="1" s="1"/>
  <c r="AR24" i="1" s="1"/>
  <c r="AS24" i="1" s="1"/>
  <c r="AT24" i="1" s="1"/>
  <c r="AU24" i="1" s="1"/>
  <c r="AK23" i="1"/>
  <c r="AL23" i="1" s="1"/>
  <c r="AM23" i="1" s="1"/>
  <c r="AN23" i="1" s="1"/>
  <c r="AO23" i="1" s="1"/>
  <c r="AP23" i="1" s="1"/>
  <c r="AQ23" i="1" s="1"/>
  <c r="AR23" i="1" s="1"/>
  <c r="AS23" i="1" s="1"/>
  <c r="AT23" i="1" s="1"/>
  <c r="AU23" i="1" s="1"/>
  <c r="L84" i="1"/>
  <c r="N85" i="1"/>
  <c r="O68" i="1"/>
  <c r="Q80" i="1"/>
  <c r="H85" i="1"/>
  <c r="R82" i="1"/>
  <c r="I80" i="1"/>
  <c r="K68" i="1"/>
  <c r="H80" i="1"/>
  <c r="R64" i="1"/>
  <c r="F76" i="1"/>
  <c r="AX42" i="1" s="1"/>
  <c r="I85" i="1"/>
  <c r="Q76" i="1"/>
  <c r="N68" i="1"/>
  <c r="Q84" i="1"/>
  <c r="H76" i="1"/>
  <c r="M68" i="1"/>
  <c r="P84" i="1"/>
  <c r="F80" i="1"/>
  <c r="AX50" i="1" s="1"/>
  <c r="R60" i="1"/>
  <c r="I76" i="1"/>
  <c r="H68" i="1"/>
  <c r="H84" i="1"/>
  <c r="P80" i="1"/>
  <c r="F84" i="1"/>
  <c r="AX58" i="1" s="1"/>
  <c r="F68" i="1"/>
  <c r="AJ26" i="1" s="1"/>
  <c r="G87" i="1"/>
  <c r="R75" i="1"/>
  <c r="R73" i="1"/>
  <c r="R74" i="1"/>
  <c r="P68" i="1"/>
  <c r="G85" i="1"/>
  <c r="L86" i="1"/>
  <c r="K85" i="1"/>
  <c r="I68" i="1"/>
  <c r="Q68" i="1"/>
  <c r="O85" i="1"/>
  <c r="J68" i="1"/>
  <c r="G68" i="1"/>
  <c r="L68" i="1"/>
  <c r="R52" i="1"/>
  <c r="R66" i="1"/>
  <c r="R67" i="1"/>
  <c r="R81" i="1"/>
  <c r="R69" i="1"/>
  <c r="R71" i="1"/>
  <c r="R77" i="1"/>
  <c r="R70" i="1"/>
  <c r="R56" i="1"/>
  <c r="R65" i="1"/>
  <c r="X44" i="5" l="1"/>
  <c r="X64" i="5"/>
  <c r="Z64" i="5" s="1"/>
  <c r="AB64" i="5" s="1"/>
  <c r="AD64" i="5" s="1"/>
  <c r="AF64" i="5" s="1"/>
  <c r="AH64" i="5" s="1"/>
  <c r="AJ64" i="5" s="1"/>
  <c r="AL64" i="5" s="1"/>
  <c r="AN64" i="5" s="1"/>
  <c r="AP64" i="5" s="1"/>
  <c r="AR64" i="5" s="1"/>
  <c r="J88" i="1"/>
  <c r="AY50" i="1"/>
  <c r="AZ50" i="1" s="1"/>
  <c r="BA50" i="1" s="1"/>
  <c r="BB50" i="1" s="1"/>
  <c r="BC50" i="1" s="1"/>
  <c r="BD50" i="1" s="1"/>
  <c r="BE50" i="1" s="1"/>
  <c r="BF50" i="1" s="1"/>
  <c r="BG50" i="1" s="1"/>
  <c r="BH50" i="1" s="1"/>
  <c r="BI50" i="1" s="1"/>
  <c r="AY42" i="1"/>
  <c r="AZ42" i="1" s="1"/>
  <c r="BA42" i="1" s="1"/>
  <c r="BB42" i="1" s="1"/>
  <c r="BC42" i="1" s="1"/>
  <c r="BD42" i="1" s="1"/>
  <c r="BE42" i="1" s="1"/>
  <c r="BF42" i="1" s="1"/>
  <c r="BG42" i="1" s="1"/>
  <c r="BH42" i="1" s="1"/>
  <c r="BI42" i="1" s="1"/>
  <c r="R87" i="1"/>
  <c r="AY34" i="1"/>
  <c r="AZ34" i="1" s="1"/>
  <c r="BA34" i="1" s="1"/>
  <c r="BB34" i="1" s="1"/>
  <c r="BC34" i="1" s="1"/>
  <c r="BD34" i="1" s="1"/>
  <c r="BE34" i="1" s="1"/>
  <c r="BF34" i="1" s="1"/>
  <c r="BG34" i="1" s="1"/>
  <c r="BH34" i="1" s="1"/>
  <c r="BI34" i="1" s="1"/>
  <c r="AY24" i="1"/>
  <c r="AZ24" i="1" s="1"/>
  <c r="BA24" i="1" s="1"/>
  <c r="BB24" i="1" s="1"/>
  <c r="BC24" i="1" s="1"/>
  <c r="BD24" i="1" s="1"/>
  <c r="BE24" i="1" s="1"/>
  <c r="BF24" i="1" s="1"/>
  <c r="BG24" i="1" s="1"/>
  <c r="BH24" i="1" s="1"/>
  <c r="BI24" i="1" s="1"/>
  <c r="AY58" i="1"/>
  <c r="AZ58" i="1" s="1"/>
  <c r="BA58" i="1" s="1"/>
  <c r="BB58" i="1" s="1"/>
  <c r="BC58" i="1" s="1"/>
  <c r="BD58" i="1" s="1"/>
  <c r="BE58" i="1" s="1"/>
  <c r="BF58" i="1" s="1"/>
  <c r="BG58" i="1" s="1"/>
  <c r="BH58" i="1" s="1"/>
  <c r="BI58" i="1" s="1"/>
  <c r="N88" i="1"/>
  <c r="AD62" i="5"/>
  <c r="AG62" i="5"/>
  <c r="Z44" i="5"/>
  <c r="AB44" i="5" s="1"/>
  <c r="AD44" i="5" s="1"/>
  <c r="AF44" i="5" s="1"/>
  <c r="AH44" i="5" s="1"/>
  <c r="AJ44" i="5" s="1"/>
  <c r="AL44" i="5" s="1"/>
  <c r="AN44" i="5" s="1"/>
  <c r="AP44" i="5" s="1"/>
  <c r="AR44" i="5" s="1"/>
  <c r="R118" i="5"/>
  <c r="R104" i="5"/>
  <c r="R117" i="5"/>
  <c r="F119" i="5"/>
  <c r="V46" i="5" s="1"/>
  <c r="X46" i="5" s="1"/>
  <c r="Z46" i="5" s="1"/>
  <c r="AB46" i="5" s="1"/>
  <c r="AD46" i="5" s="1"/>
  <c r="AF46" i="5" s="1"/>
  <c r="AH46" i="5" s="1"/>
  <c r="AJ46" i="5" s="1"/>
  <c r="AL46" i="5" s="1"/>
  <c r="AN46" i="5" s="1"/>
  <c r="AP46" i="5" s="1"/>
  <c r="AR46" i="5" s="1"/>
  <c r="AY25" i="1"/>
  <c r="AZ25" i="1" s="1"/>
  <c r="BA25" i="1" s="1"/>
  <c r="BB25" i="1" s="1"/>
  <c r="BC25" i="1" s="1"/>
  <c r="BD25" i="1" s="1"/>
  <c r="BE25" i="1" s="1"/>
  <c r="BF25" i="1" s="1"/>
  <c r="BG25" i="1" s="1"/>
  <c r="BH25" i="1" s="1"/>
  <c r="BI25" i="1" s="1"/>
  <c r="H88" i="1"/>
  <c r="M88" i="1"/>
  <c r="P88" i="1"/>
  <c r="R76" i="1"/>
  <c r="Q88" i="1"/>
  <c r="R86" i="1"/>
  <c r="F88" i="1"/>
  <c r="AX26" i="1" s="1"/>
  <c r="R72" i="1"/>
  <c r="L88" i="1"/>
  <c r="O88" i="1"/>
  <c r="G88" i="1"/>
  <c r="AY23" i="1"/>
  <c r="AZ23" i="1" s="1"/>
  <c r="BA23" i="1" s="1"/>
  <c r="BB23" i="1" s="1"/>
  <c r="BC23" i="1" s="1"/>
  <c r="BD23" i="1" s="1"/>
  <c r="BE23" i="1" s="1"/>
  <c r="BF23" i="1" s="1"/>
  <c r="BG23" i="1" s="1"/>
  <c r="BH23" i="1" s="1"/>
  <c r="BI23" i="1" s="1"/>
  <c r="I88" i="1"/>
  <c r="AK26" i="1"/>
  <c r="AL26" i="1" s="1"/>
  <c r="AM26" i="1" s="1"/>
  <c r="AN26" i="1" s="1"/>
  <c r="AO26" i="1" s="1"/>
  <c r="AP26" i="1" s="1"/>
  <c r="AQ26" i="1" s="1"/>
  <c r="AR26" i="1" s="1"/>
  <c r="AS26" i="1" s="1"/>
  <c r="AT26" i="1" s="1"/>
  <c r="AU26" i="1" s="1"/>
  <c r="K88" i="1"/>
  <c r="R84" i="1"/>
  <c r="R68" i="1"/>
  <c r="L10" i="1" s="1"/>
  <c r="L13" i="1" s="1"/>
  <c r="R80" i="1"/>
  <c r="R85" i="1"/>
  <c r="AF62" i="5" l="1"/>
  <c r="AI62" i="5"/>
  <c r="R119" i="5"/>
  <c r="AY26" i="1"/>
  <c r="AZ26" i="1" s="1"/>
  <c r="BA26" i="1" s="1"/>
  <c r="BB26" i="1" s="1"/>
  <c r="BC26" i="1" s="1"/>
  <c r="BD26" i="1" s="1"/>
  <c r="BE26" i="1" s="1"/>
  <c r="BF26" i="1" s="1"/>
  <c r="BG26" i="1" s="1"/>
  <c r="BH26" i="1" s="1"/>
  <c r="BI26" i="1" s="1"/>
  <c r="R88" i="1"/>
  <c r="AK62" i="5" l="1"/>
  <c r="AH62" i="5"/>
  <c r="AJ62" i="5" l="1"/>
  <c r="AM62" i="5"/>
  <c r="AO62" i="5" l="1"/>
  <c r="AL62" i="5"/>
  <c r="AN62" i="5" l="1"/>
  <c r="AQ62" i="5"/>
  <c r="AP62" i="5" l="1"/>
  <c r="AS62" i="5"/>
  <c r="AR62"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Shin Hanashita</author>
  </authors>
  <commentList>
    <comment ref="B23" authorId="0" shapeId="0" xr:uid="{5584B626-2BC6-464E-87B2-077BAC77A390}">
      <text>
        <r>
          <rPr>
            <sz val="10.5"/>
            <color indexed="81"/>
            <rFont val="游明朝 Demibold"/>
            <family val="1"/>
            <charset val="128"/>
          </rPr>
          <t>DX人材について、令和５年度 先導的人材マッチング事業(補助対象期間：令和６年２月頃から令和７年１月頃)において、概ね成約が見込まれる(成約確度50%以上)予定人数を記入してください
(参考)DX人材：データとデジタル技術を活用して、顧客や社会のニーズを基に、企業の製品やサービス、ビジネスモデルを変革するとともに、業務そのものや、組織、プロセス、企業文化・風土を変革し、企業の競争優位性の確立に寄与する人材</t>
        </r>
      </text>
    </comment>
    <comment ref="B27" authorId="0" shapeId="0" xr:uid="{F879C13F-8956-4B59-B090-1C7D6D31F9A5}">
      <text>
        <r>
          <rPr>
            <sz val="10.5"/>
            <color indexed="81"/>
            <rFont val="游明朝 Demibold"/>
            <family val="1"/>
            <charset val="128"/>
          </rPr>
          <t>大企業人材について、令和５年度 先導的人材マッチング事業(補助対象期間：令和６年２月頃から令和７年１月頃)において、概ね成約が見込まれる(成約確度50%以上)予定人数を記入してください
(参考)大企業人材：資本金が10億円以上または常時使用する従業員が2,000人を超える法人に在籍するハイレベル人材</t>
        </r>
      </text>
    </comment>
    <comment ref="B31" authorId="0" shapeId="0" xr:uid="{2922C061-431C-4F5C-BE87-4918DBC1AA34}">
      <text>
        <r>
          <rPr>
            <sz val="10.5"/>
            <color indexed="81"/>
            <rFont val="游明朝 Demibold"/>
            <family val="1"/>
            <charset val="128"/>
          </rPr>
          <t>スタートアップ人材について、令和５年度 先導的人材マッチング事業(補助対象期間：令和６年２月頃から令和７年１月頃)において、概ね成約が見込まれる(成約確度50%以上)予定人数を記入してください
(参考)スタートアップ人材：設立15年未満であり、かつ、新たな技術やビジネスモデルを用いて事業活動を行う成長意欲の高い企業にマッチングされるハイレベル人材</t>
        </r>
      </text>
    </comment>
    <comment ref="B35" authorId="0" shapeId="0" xr:uid="{B95280BD-16D4-4863-A1D4-382F03B693D7}">
      <text>
        <r>
          <rPr>
            <sz val="10.5"/>
            <color indexed="81"/>
            <rFont val="游明朝 Demibold"/>
            <family val="1"/>
            <charset val="128"/>
          </rPr>
          <t>DX人材、大企業人材、スタートアップ人材以外のハイレベル人材について、令和５年度 先導的人材マッチング事業(補助対象期間：令和６年２月頃から令和７年１月頃)において、概ね成約が見込まれる(成約確度50%以上)予定人数を記入してください</t>
        </r>
      </text>
    </comment>
  </commentList>
</comments>
</file>

<file path=xl/sharedStrings.xml><?xml version="1.0" encoding="utf-8"?>
<sst xmlns="http://schemas.openxmlformats.org/spreadsheetml/2006/main" count="1187" uniqueCount="244">
  <si>
    <t>・補助金対象の想定理論年収(平均)</t>
    <rPh sb="1" eb="4">
      <t>ホジョキン</t>
    </rPh>
    <rPh sb="4" eb="6">
      <t>タイショウ</t>
    </rPh>
    <rPh sb="7" eb="9">
      <t>ソウテイ</t>
    </rPh>
    <rPh sb="9" eb="11">
      <t>リロン</t>
    </rPh>
    <rPh sb="11" eb="13">
      <t>ネンシュウ</t>
    </rPh>
    <rPh sb="14" eb="16">
      <t>ヘイキン</t>
    </rPh>
    <phoneticPr fontId="5"/>
  </si>
  <si>
    <t>理論年収500万円以上の人材</t>
    <rPh sb="0" eb="2">
      <t>リロン</t>
    </rPh>
    <rPh sb="2" eb="4">
      <t>ネンシュウ</t>
    </rPh>
    <rPh sb="7" eb="8">
      <t>マン</t>
    </rPh>
    <rPh sb="8" eb="9">
      <t>エン</t>
    </rPh>
    <rPh sb="9" eb="11">
      <t>イジョウ</t>
    </rPh>
    <rPh sb="12" eb="14">
      <t>ジンザイ</t>
    </rPh>
    <phoneticPr fontId="9"/>
  </si>
  <si>
    <t>理論年収×</t>
    <rPh sb="0" eb="2">
      <t>リロン</t>
    </rPh>
    <rPh sb="2" eb="4">
      <t>ネンシュウ</t>
    </rPh>
    <phoneticPr fontId="9"/>
  </si>
  <si>
    <t>+20万</t>
    <phoneticPr fontId="9"/>
  </si>
  <si>
    <t>&lt;詳細&gt;</t>
    <rPh sb="1" eb="3">
      <t>ショウサイ</t>
    </rPh>
    <phoneticPr fontId="5"/>
  </si>
  <si>
    <t>計</t>
    <rPh sb="0" eb="1">
      <t>ケイ</t>
    </rPh>
    <phoneticPr fontId="5"/>
  </si>
  <si>
    <t>・黄色網掛け箇所に記入してください(それ以外は自動計算)</t>
    <rPh sb="1" eb="3">
      <t>キイロ</t>
    </rPh>
    <rPh sb="3" eb="5">
      <t>アミカ</t>
    </rPh>
    <rPh sb="6" eb="8">
      <t>カショ</t>
    </rPh>
    <rPh sb="9" eb="11">
      <t>キニュウ</t>
    </rPh>
    <phoneticPr fontId="5"/>
  </si>
  <si>
    <t>11月</t>
  </si>
  <si>
    <t>12月</t>
  </si>
  <si>
    <t>成約件数(人)</t>
    <rPh sb="0" eb="2">
      <t>セイヤク</t>
    </rPh>
    <rPh sb="2" eb="4">
      <t>ケンスウ</t>
    </rPh>
    <rPh sb="5" eb="6">
      <t>ニン</t>
    </rPh>
    <phoneticPr fontId="5"/>
  </si>
  <si>
    <t>(別紙様式２)</t>
    <rPh sb="1" eb="3">
      <t>ベッシ</t>
    </rPh>
    <rPh sb="3" eb="5">
      <t>ヨウシキ</t>
    </rPh>
    <phoneticPr fontId="5"/>
  </si>
  <si>
    <t>区分</t>
    <rPh sb="0" eb="2">
      <t>クブン</t>
    </rPh>
    <phoneticPr fontId="5"/>
  </si>
  <si>
    <t>A社</t>
    <rPh sb="1" eb="2">
      <t>シャ</t>
    </rPh>
    <phoneticPr fontId="9"/>
  </si>
  <si>
    <t>B社</t>
    <rPh sb="1" eb="2">
      <t>シャ</t>
    </rPh>
    <phoneticPr fontId="9"/>
  </si>
  <si>
    <t>一連番号</t>
    <rPh sb="0" eb="2">
      <t>イチレン</t>
    </rPh>
    <rPh sb="2" eb="4">
      <t>バンゴウ</t>
    </rPh>
    <phoneticPr fontId="9"/>
  </si>
  <si>
    <t>役職</t>
    <rPh sb="0" eb="2">
      <t>ヤクショク</t>
    </rPh>
    <phoneticPr fontId="9"/>
  </si>
  <si>
    <t>人件費</t>
    <rPh sb="0" eb="3">
      <t>ジンケンヒ</t>
    </rPh>
    <phoneticPr fontId="5"/>
  </si>
  <si>
    <t>部長</t>
    <phoneticPr fontId="9"/>
  </si>
  <si>
    <t>調査役</t>
    <rPh sb="0" eb="3">
      <t>チョウサヤク</t>
    </rPh>
    <phoneticPr fontId="9"/>
  </si>
  <si>
    <t>合計</t>
    <rPh sb="0" eb="2">
      <t>ゴウケイ</t>
    </rPh>
    <phoneticPr fontId="9"/>
  </si>
  <si>
    <t>システム関連経費</t>
    <rPh sb="4" eb="6">
      <t>カンレン</t>
    </rPh>
    <rPh sb="6" eb="8">
      <t>ケイヒ</t>
    </rPh>
    <phoneticPr fontId="5"/>
  </si>
  <si>
    <t>借料及び損料</t>
    <rPh sb="0" eb="2">
      <t>シャクリョウ</t>
    </rPh>
    <rPh sb="2" eb="3">
      <t>オヨ</t>
    </rPh>
    <rPh sb="4" eb="6">
      <t>ソンリョウ</t>
    </rPh>
    <phoneticPr fontId="5"/>
  </si>
  <si>
    <t>通信運搬費</t>
    <rPh sb="0" eb="2">
      <t>ツウシン</t>
    </rPh>
    <rPh sb="2" eb="4">
      <t>ウンパン</t>
    </rPh>
    <rPh sb="4" eb="5">
      <t>ヒ</t>
    </rPh>
    <phoneticPr fontId="5"/>
  </si>
  <si>
    <t>印刷製本費</t>
    <rPh sb="0" eb="2">
      <t>インサツ</t>
    </rPh>
    <rPh sb="2" eb="4">
      <t>セイホン</t>
    </rPh>
    <rPh sb="4" eb="5">
      <t>ヒ</t>
    </rPh>
    <phoneticPr fontId="5"/>
  </si>
  <si>
    <t>その他(諸経費)</t>
    <rPh sb="2" eb="3">
      <t>タ</t>
    </rPh>
    <rPh sb="4" eb="7">
      <t>ショケイヒ</t>
    </rPh>
    <phoneticPr fontId="5"/>
  </si>
  <si>
    <t>＜参考情報＞営業店の人件費</t>
    <rPh sb="1" eb="3">
      <t>サンコウ</t>
    </rPh>
    <rPh sb="3" eb="5">
      <t>ジョウホウ</t>
    </rPh>
    <rPh sb="6" eb="8">
      <t>エイギョウ</t>
    </rPh>
    <rPh sb="8" eb="9">
      <t>テン</t>
    </rPh>
    <rPh sb="10" eb="13">
      <t>ジンケンヒ</t>
    </rPh>
    <phoneticPr fontId="9"/>
  </si>
  <si>
    <t>・本事業に則した人材のマッチングに係る営業店の責任者のみの基礎情報を入力</t>
    <rPh sb="1" eb="2">
      <t>ホン</t>
    </rPh>
    <rPh sb="2" eb="4">
      <t>ジギョウ</t>
    </rPh>
    <rPh sb="5" eb="6">
      <t>ソク</t>
    </rPh>
    <rPh sb="8" eb="10">
      <t>ジンザイ</t>
    </rPh>
    <rPh sb="17" eb="18">
      <t>カカワ</t>
    </rPh>
    <rPh sb="19" eb="21">
      <t>エイギョウ</t>
    </rPh>
    <rPh sb="21" eb="22">
      <t>テン</t>
    </rPh>
    <rPh sb="23" eb="26">
      <t>セキニンシャ</t>
    </rPh>
    <rPh sb="29" eb="31">
      <t>キソ</t>
    </rPh>
    <rPh sb="31" eb="33">
      <t>ジョウホウ</t>
    </rPh>
    <rPh sb="34" eb="36">
      <t>ニュウリョク</t>
    </rPh>
    <phoneticPr fontId="9"/>
  </si>
  <si>
    <r>
      <t>支出内訳(営業店)　</t>
    </r>
    <r>
      <rPr>
        <b/>
        <sz val="12"/>
        <color theme="0"/>
        <rFont val="游明朝 Demibold"/>
        <family val="1"/>
        <charset val="128"/>
      </rPr>
      <t>※必要に応じて行/列を追加可能</t>
    </r>
    <rPh sb="0" eb="2">
      <t>シシュツ</t>
    </rPh>
    <rPh sb="2" eb="4">
      <t>ウチワケ</t>
    </rPh>
    <rPh sb="5" eb="7">
      <t>エイギョウ</t>
    </rPh>
    <rPh sb="7" eb="8">
      <t>テン</t>
    </rPh>
    <rPh sb="17" eb="18">
      <t>ギョウ</t>
    </rPh>
    <rPh sb="23" eb="25">
      <t>カノウヒツヨウオウレツツイキ</t>
    </rPh>
    <phoneticPr fontId="5"/>
  </si>
  <si>
    <r>
      <t>内訳(本店)　</t>
    </r>
    <r>
      <rPr>
        <b/>
        <sz val="12"/>
        <color theme="0"/>
        <rFont val="游明朝 Demibold"/>
        <family val="1"/>
        <charset val="128"/>
      </rPr>
      <t>※必要に応じて行/列を追加可能</t>
    </r>
    <rPh sb="0" eb="2">
      <t>ウチワケ</t>
    </rPh>
    <rPh sb="3" eb="5">
      <t>ホンテン</t>
    </rPh>
    <rPh sb="14" eb="15">
      <t>ギョウ</t>
    </rPh>
    <rPh sb="16" eb="17">
      <t>レツ</t>
    </rPh>
    <rPh sb="20" eb="22">
      <t>カノウヒツヨウオウレツツイキ</t>
    </rPh>
    <phoneticPr fontId="5"/>
  </si>
  <si>
    <t>収入</t>
    <rPh sb="0" eb="2">
      <t>シュウニュウ</t>
    </rPh>
    <phoneticPr fontId="5"/>
  </si>
  <si>
    <t>人件費</t>
    <phoneticPr fontId="4"/>
  </si>
  <si>
    <t>支店長</t>
    <rPh sb="0" eb="3">
      <t>シテンチョウ</t>
    </rPh>
    <phoneticPr fontId="9"/>
  </si>
  <si>
    <t>支店長代理</t>
    <rPh sb="0" eb="3">
      <t>シテンチョウ</t>
    </rPh>
    <rPh sb="3" eb="5">
      <t>ダイリ</t>
    </rPh>
    <phoneticPr fontId="9"/>
  </si>
  <si>
    <t>店舗 (各企業の本事業に則した人材のマッチングに係る営業店の合計)</t>
    <rPh sb="0" eb="2">
      <t>テンポ</t>
    </rPh>
    <rPh sb="4" eb="7">
      <t>カクキギョウ</t>
    </rPh>
    <rPh sb="26" eb="28">
      <t>エイギョウ</t>
    </rPh>
    <rPh sb="28" eb="29">
      <t>テン</t>
    </rPh>
    <rPh sb="30" eb="32">
      <t>ゴウケイ</t>
    </rPh>
    <phoneticPr fontId="9"/>
  </si>
  <si>
    <t>収支計画書_詳細</t>
    <phoneticPr fontId="5"/>
  </si>
  <si>
    <t>ハイレベル人材の紹介手数料</t>
    <rPh sb="5" eb="7">
      <t>ジンザイ</t>
    </rPh>
    <rPh sb="8" eb="10">
      <t>ショウカイ</t>
    </rPh>
    <rPh sb="10" eb="13">
      <t>テスウリョウ</t>
    </rPh>
    <phoneticPr fontId="5"/>
  </si>
  <si>
    <t>４月</t>
    <phoneticPr fontId="4"/>
  </si>
  <si>
    <t>５月</t>
    <phoneticPr fontId="4"/>
  </si>
  <si>
    <t>６月</t>
    <phoneticPr fontId="4"/>
  </si>
  <si>
    <t>７月</t>
    <phoneticPr fontId="4"/>
  </si>
  <si>
    <t>８月</t>
    <phoneticPr fontId="4"/>
  </si>
  <si>
    <t>９月</t>
    <phoneticPr fontId="4"/>
  </si>
  <si>
    <t>10月</t>
    <phoneticPr fontId="4"/>
  </si>
  <si>
    <t>・行/列の追加、関数の変更は絶対に行わないでください</t>
    <rPh sb="1" eb="2">
      <t>ギョウ</t>
    </rPh>
    <rPh sb="3" eb="4">
      <t>レツ</t>
    </rPh>
    <rPh sb="5" eb="7">
      <t>ツイカ</t>
    </rPh>
    <rPh sb="8" eb="10">
      <t>カンスウ</t>
    </rPh>
    <rPh sb="11" eb="13">
      <t>ヘンコウ</t>
    </rPh>
    <rPh sb="14" eb="16">
      <t>ゼッタイ</t>
    </rPh>
    <rPh sb="17" eb="18">
      <t>オコナ</t>
    </rPh>
    <phoneticPr fontId="5"/>
  </si>
  <si>
    <t>万円</t>
    <rPh sb="0" eb="2">
      <t>マンエン</t>
    </rPh>
    <phoneticPr fontId="4"/>
  </si>
  <si>
    <t>合計</t>
    <rPh sb="0" eb="2">
      <t>ゴウケイ</t>
    </rPh>
    <phoneticPr fontId="4"/>
  </si>
  <si>
    <t>・成約件数(人)</t>
    <rPh sb="1" eb="3">
      <t>セイヤク</t>
    </rPh>
    <rPh sb="3" eb="5">
      <t>ケンスウ</t>
    </rPh>
    <rPh sb="6" eb="7">
      <t>ヒト</t>
    </rPh>
    <phoneticPr fontId="4"/>
  </si>
  <si>
    <t>4月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</si>
  <si>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</si>
  <si>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</si>
  <si>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</si>
  <si>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</si>
  <si>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</si>
  <si>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</si>
  <si>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合計</t>
    <rPh sb="0" eb="2">
      <t>ゴウケイ</t>
    </rPh>
    <phoneticPr fontId="2"/>
  </si>
  <si>
    <t>＜成約件数＞</t>
    <rPh sb="1" eb="3">
      <t>セイヤク</t>
    </rPh>
    <rPh sb="3" eb="5">
      <t>ケンスウ</t>
    </rPh>
    <phoneticPr fontId="2"/>
  </si>
  <si>
    <t>＜予定補助金額＞</t>
    <rPh sb="1" eb="7">
      <t>ヨテイホジョキンガク</t>
    </rPh>
    <phoneticPr fontId="2"/>
  </si>
  <si>
    <t>※グラフは自動で作成されます。</t>
    <rPh sb="5" eb="7">
      <t>ジドウ</t>
    </rPh>
    <rPh sb="8" eb="10">
      <t>サクセイ</t>
    </rPh>
    <phoneticPr fontId="4"/>
  </si>
  <si>
    <t>成約件数(人)</t>
    <rPh sb="0" eb="2">
      <t>セイヤク</t>
    </rPh>
    <rPh sb="2" eb="4">
      <t>ケンスウ</t>
    </rPh>
    <rPh sb="5" eb="6">
      <t>ヒト</t>
    </rPh>
    <phoneticPr fontId="4"/>
  </si>
  <si>
    <t>成約件数に基づく
補助金額
(万円)</t>
    <rPh sb="0" eb="2">
      <t>セイヤク</t>
    </rPh>
    <rPh sb="2" eb="4">
      <t>ケンスウ</t>
    </rPh>
    <rPh sb="5" eb="6">
      <t>モト</t>
    </rPh>
    <rPh sb="9" eb="11">
      <t>ホジョ</t>
    </rPh>
    <rPh sb="11" eb="13">
      <t>キンガク</t>
    </rPh>
    <phoneticPr fontId="9"/>
  </si>
  <si>
    <t>&lt;詳細&gt;</t>
    <rPh sb="1" eb="3">
      <t>ショウサイ</t>
    </rPh>
    <phoneticPr fontId="4"/>
  </si>
  <si>
    <t>・本事業に則した人材のマッチングに係る本店の想定事業体制</t>
    <rPh sb="22" eb="24">
      <t>ソウテイ</t>
    </rPh>
    <rPh sb="24" eb="26">
      <t>ジギョウ</t>
    </rPh>
    <rPh sb="26" eb="28">
      <t>タイセイ</t>
    </rPh>
    <phoneticPr fontId="5"/>
  </si>
  <si>
    <t>&lt;詳細＞</t>
    <rPh sb="1" eb="3">
      <t>ショウサイ</t>
    </rPh>
    <phoneticPr fontId="4"/>
  </si>
  <si>
    <t>人</t>
    <rPh sb="0" eb="1">
      <t>ヒト</t>
    </rPh>
    <phoneticPr fontId="4"/>
  </si>
  <si>
    <t>11月</t>
    <rPh sb="2" eb="3">
      <t>ガツ</t>
    </rPh>
    <phoneticPr fontId="4"/>
  </si>
  <si>
    <t>12月</t>
    <rPh sb="2" eb="3">
      <t>ガツ</t>
    </rPh>
    <phoneticPr fontId="4"/>
  </si>
  <si>
    <t>1月</t>
    <rPh sb="1" eb="2">
      <t>ガツ</t>
    </rPh>
    <phoneticPr fontId="4"/>
  </si>
  <si>
    <t>(別紙３)</t>
    <rPh sb="1" eb="3">
      <t>ベッシ</t>
    </rPh>
    <phoneticPr fontId="4"/>
  </si>
  <si>
    <t>(別紙様式３)</t>
    <rPh sb="1" eb="3">
      <t>ベッシ</t>
    </rPh>
    <rPh sb="3" eb="5">
      <t>ヨウシキ</t>
    </rPh>
    <phoneticPr fontId="5"/>
  </si>
  <si>
    <t>成約件数に基づく
１人当たり補助金額
(万円)</t>
    <rPh sb="10" eb="11">
      <t>ヒト</t>
    </rPh>
    <rPh sb="11" eb="12">
      <t>ア</t>
    </rPh>
    <phoneticPr fontId="9"/>
  </si>
  <si>
    <t>成約件数(予定)に
基づく補助金額
(万円)</t>
    <phoneticPr fontId="9"/>
  </si>
  <si>
    <t>・成約件数に基づく補助金額(万円)</t>
    <rPh sb="1" eb="3">
      <t>セイヤク</t>
    </rPh>
    <rPh sb="3" eb="5">
      <t>ケンスウ</t>
    </rPh>
    <rPh sb="6" eb="7">
      <t>モト</t>
    </rPh>
    <rPh sb="9" eb="11">
      <t>ホジョ</t>
    </rPh>
    <rPh sb="11" eb="13">
      <t>キンガク</t>
    </rPh>
    <rPh sb="14" eb="16">
      <t>マンエン</t>
    </rPh>
    <phoneticPr fontId="4"/>
  </si>
  <si>
    <t>・成約件数に基づく１人当たり予定補助金額(万円)</t>
    <rPh sb="1" eb="5">
      <t>セイヤクケンスウ</t>
    </rPh>
    <rPh sb="6" eb="7">
      <t>モト</t>
    </rPh>
    <rPh sb="10" eb="11">
      <t>ヒト</t>
    </rPh>
    <rPh sb="11" eb="12">
      <t>ア</t>
    </rPh>
    <rPh sb="14" eb="20">
      <t>ヨテイホジョキンガク</t>
    </rPh>
    <rPh sb="21" eb="23">
      <t>マンエン</t>
    </rPh>
    <phoneticPr fontId="4"/>
  </si>
  <si>
    <t>＜１人当たり予定補助金額＞</t>
    <rPh sb="2" eb="3">
      <t>ヒト</t>
    </rPh>
    <rPh sb="3" eb="4">
      <t>ア</t>
    </rPh>
    <rPh sb="6" eb="12">
      <t>ヨテイホジョキンガク</t>
    </rPh>
    <phoneticPr fontId="2"/>
  </si>
  <si>
    <t>前年度収支計画記載書</t>
    <phoneticPr fontId="5"/>
  </si>
  <si>
    <t>ダミー</t>
    <phoneticPr fontId="4"/>
  </si>
  <si>
    <t>理論年収500万円未満の人材</t>
    <rPh sb="0" eb="2">
      <t>リロン</t>
    </rPh>
    <rPh sb="2" eb="4">
      <t>ネンシュウ</t>
    </rPh>
    <rPh sb="7" eb="8">
      <t>マン</t>
    </rPh>
    <rPh sb="8" eb="9">
      <t>エン</t>
    </rPh>
    <rPh sb="9" eb="11">
      <t>ミマン</t>
    </rPh>
    <rPh sb="12" eb="14">
      <t>ジンザイ</t>
    </rPh>
    <phoneticPr fontId="9"/>
  </si>
  <si>
    <r>
      <t>A社　</t>
    </r>
    <r>
      <rPr>
        <sz val="12"/>
        <color rgb="FFFF0000"/>
        <rFont val="游明朝 Demibold"/>
        <family val="1"/>
        <charset val="128"/>
      </rPr>
      <t>※本事業に係る責任者の情報のみ入力</t>
    </r>
    <rPh sb="1" eb="2">
      <t>シャ</t>
    </rPh>
    <phoneticPr fontId="9"/>
  </si>
  <si>
    <r>
      <t>B社　</t>
    </r>
    <r>
      <rPr>
        <sz val="12"/>
        <color rgb="FFFF0000"/>
        <rFont val="游明朝 Demibold"/>
        <family val="1"/>
        <charset val="128"/>
      </rPr>
      <t>※本事業に係る責任者の情報のみ入力</t>
    </r>
    <rPh sb="1" eb="2">
      <t>シャ</t>
    </rPh>
    <phoneticPr fontId="9"/>
  </si>
  <si>
    <t>１月</t>
    <rPh sb="1" eb="2">
      <t>ガツ</t>
    </rPh>
    <phoneticPr fontId="4"/>
  </si>
  <si>
    <t>期待役割(人材要件)の定義件数(件)</t>
    <rPh sb="0" eb="2">
      <t>キタイ</t>
    </rPh>
    <rPh sb="2" eb="4">
      <t>ヤクワリ</t>
    </rPh>
    <rPh sb="5" eb="7">
      <t>ジンザイ</t>
    </rPh>
    <rPh sb="7" eb="9">
      <t>ヨウケン</t>
    </rPh>
    <rPh sb="11" eb="13">
      <t>テイギ</t>
    </rPh>
    <rPh sb="13" eb="15">
      <t>ケンスウ</t>
    </rPh>
    <rPh sb="16" eb="17">
      <t>ケン</t>
    </rPh>
    <phoneticPr fontId="5"/>
  </si>
  <si>
    <t>※補助金額の算出のため想定される平均金額を記入してください</t>
    <rPh sb="1" eb="4">
      <t>ホジョキン</t>
    </rPh>
    <rPh sb="4" eb="5">
      <t>ガク</t>
    </rPh>
    <rPh sb="6" eb="8">
      <t>サンシュツ</t>
    </rPh>
    <rPh sb="11" eb="13">
      <t>ソウテイ</t>
    </rPh>
    <rPh sb="16" eb="18">
      <t>ヘイキン</t>
    </rPh>
    <rPh sb="18" eb="20">
      <t>キンガク</t>
    </rPh>
    <rPh sb="21" eb="23">
      <t>キニュウ</t>
    </rPh>
    <phoneticPr fontId="5"/>
  </si>
  <si>
    <t>ダミー</t>
    <phoneticPr fontId="2"/>
  </si>
  <si>
    <t>&lt;前提＞</t>
    <rPh sb="1" eb="3">
      <t>ゼンテイ</t>
    </rPh>
    <phoneticPr fontId="4"/>
  </si>
  <si>
    <t>年収(万円)</t>
    <rPh sb="3" eb="4">
      <t>マン</t>
    </rPh>
    <rPh sb="4" eb="5">
      <t>エン</t>
    </rPh>
    <phoneticPr fontId="9"/>
  </si>
  <si>
    <t>合計(万円)</t>
    <rPh sb="0" eb="2">
      <t>ゴウケイ</t>
    </rPh>
    <rPh sb="3" eb="4">
      <t>マン</t>
    </rPh>
    <rPh sb="4" eb="5">
      <t>エン</t>
    </rPh>
    <phoneticPr fontId="9"/>
  </si>
  <si>
    <t>役職別の
平均年収(万円)</t>
    <rPh sb="0" eb="2">
      <t>ヤクショク</t>
    </rPh>
    <rPh sb="2" eb="3">
      <t>ベツ</t>
    </rPh>
    <rPh sb="5" eb="7">
      <t>ヘイキン</t>
    </rPh>
    <rPh sb="10" eb="11">
      <t>マン</t>
    </rPh>
    <rPh sb="11" eb="12">
      <t>エン</t>
    </rPh>
    <phoneticPr fontId="9"/>
  </si>
  <si>
    <t>雇用契約(フルタイム)</t>
    <phoneticPr fontId="5"/>
  </si>
  <si>
    <t>雇用契約(フルタイム)以外</t>
    <rPh sb="11" eb="13">
      <t>イガイ</t>
    </rPh>
    <phoneticPr fontId="5"/>
  </si>
  <si>
    <t>雇用契約(フルタイム)</t>
    <phoneticPr fontId="2"/>
  </si>
  <si>
    <t>雇用契約(フルタイム)以外</t>
    <rPh sb="11" eb="13">
      <t>イガイ</t>
    </rPh>
    <phoneticPr fontId="2"/>
  </si>
  <si>
    <t>雇用契約(フルタイム)</t>
    <phoneticPr fontId="9"/>
  </si>
  <si>
    <t>雇用契約(フルタイム)以外</t>
    <rPh sb="11" eb="13">
      <t>イガイ</t>
    </rPh>
    <phoneticPr fontId="9"/>
  </si>
  <si>
    <t>実績</t>
    <rPh sb="0" eb="2">
      <t>ジッセキ</t>
    </rPh>
    <phoneticPr fontId="2"/>
  </si>
  <si>
    <t>計画</t>
    <rPh sb="0" eb="2">
      <t>ケイカク</t>
    </rPh>
    <phoneticPr fontId="2"/>
  </si>
  <si>
    <t>令和５年</t>
    <rPh sb="0" eb="2">
      <t>レイワ</t>
    </rPh>
    <rPh sb="3" eb="4">
      <t>ネン</t>
    </rPh>
    <phoneticPr fontId="4"/>
  </si>
  <si>
    <t>令和６年</t>
    <rPh sb="0" eb="2">
      <t>レイワ</t>
    </rPh>
    <rPh sb="3" eb="4">
      <t>ネン</t>
    </rPh>
    <phoneticPr fontId="5"/>
  </si>
  <si>
    <t>２月</t>
    <phoneticPr fontId="4"/>
  </si>
  <si>
    <t>３月</t>
    <phoneticPr fontId="4"/>
  </si>
  <si>
    <t>成約件数(人)</t>
    <rPh sb="0" eb="4">
      <t>セイヤクケンスウ</t>
    </rPh>
    <rPh sb="5" eb="6">
      <t>ヒト</t>
    </rPh>
    <phoneticPr fontId="4"/>
  </si>
  <si>
    <t>①DX人材
【令和４年度計画】</t>
    <rPh sb="3" eb="5">
      <t>ジンザイ</t>
    </rPh>
    <rPh sb="12" eb="14">
      <t>ケイカク</t>
    </rPh>
    <phoneticPr fontId="5"/>
  </si>
  <si>
    <t>②大企業人材
【令和４年度計画】</t>
    <rPh sb="1" eb="2">
      <t>ダイ</t>
    </rPh>
    <rPh sb="2" eb="4">
      <t>キギョウ</t>
    </rPh>
    <rPh sb="4" eb="6">
      <t>ジンザイ</t>
    </rPh>
    <rPh sb="13" eb="15">
      <t>ケイカク</t>
    </rPh>
    <phoneticPr fontId="5"/>
  </si>
  <si>
    <t>③スタートアップ人材
【令和４年度計画】</t>
    <rPh sb="8" eb="10">
      <t>ジンザイ</t>
    </rPh>
    <rPh sb="17" eb="19">
      <t>ケイカク</t>
    </rPh>
    <phoneticPr fontId="5"/>
  </si>
  <si>
    <t>・補助金の算出式</t>
    <rPh sb="1" eb="4">
      <t>ホジョキン</t>
    </rPh>
    <rPh sb="5" eb="8">
      <t>サンシュツシキ</t>
    </rPh>
    <phoneticPr fontId="4"/>
  </si>
  <si>
    <t>成約件数(予定)に
基づく補助金額(万円)</t>
    <rPh sb="0" eb="2">
      <t>セイヤク</t>
    </rPh>
    <rPh sb="2" eb="4">
      <t>ケンスウ</t>
    </rPh>
    <rPh sb="5" eb="7">
      <t>ヨテイ</t>
    </rPh>
    <rPh sb="10" eb="11">
      <t>モト</t>
    </rPh>
    <rPh sb="13" eb="15">
      <t>ホジョ</t>
    </rPh>
    <rPh sb="15" eb="17">
      <t>キンガク</t>
    </rPh>
    <phoneticPr fontId="9"/>
  </si>
  <si>
    <t>成約件数(予定)に
基づく
１人当たり補助金額(万円)</t>
    <phoneticPr fontId="4"/>
  </si>
  <si>
    <t>令和４年度予定</t>
    <rPh sb="5" eb="7">
      <t>ヨテイ</t>
    </rPh>
    <phoneticPr fontId="2"/>
  </si>
  <si>
    <t>ハイレベル人材の合計
(①＋②＋③＋④)
【令和４年度計画】</t>
    <rPh sb="5" eb="7">
      <t>ジンザイ</t>
    </rPh>
    <rPh sb="8" eb="10">
      <t>ゴウケイ</t>
    </rPh>
    <rPh sb="27" eb="29">
      <t>ケイカク</t>
    </rPh>
    <phoneticPr fontId="5"/>
  </si>
  <si>
    <t>ハイレベル人材の合計
(①＋②＋③＋④)
【令和４年度計画】</t>
    <rPh sb="27" eb="29">
      <t>ケイカク</t>
    </rPh>
    <phoneticPr fontId="5"/>
  </si>
  <si>
    <t>2月
(計画)</t>
    <rPh sb="1" eb="2">
      <t>ガツ</t>
    </rPh>
    <rPh sb="4" eb="6">
      <t>ケイカク</t>
    </rPh>
    <phoneticPr fontId="2"/>
  </si>
  <si>
    <t>3月
(計画)</t>
    <phoneticPr fontId="2"/>
  </si>
  <si>
    <t>4月
(計画)</t>
    <rPh sb="1" eb="2">
      <t>ガツ</t>
    </rPh>
    <rPh sb="4" eb="6">
      <t>ケイカク</t>
    </rPh>
    <phoneticPr fontId="2"/>
  </si>
  <si>
    <t>5月
(計画)</t>
    <phoneticPr fontId="2"/>
  </si>
  <si>
    <t>6月
(計画)</t>
    <rPh sb="1" eb="2">
      <t>ガツ</t>
    </rPh>
    <phoneticPr fontId="2"/>
  </si>
  <si>
    <t>7月
(計画)</t>
    <rPh sb="1" eb="2">
      <t>ガツ</t>
    </rPh>
    <phoneticPr fontId="2"/>
  </si>
  <si>
    <t>8月
(計画)</t>
    <rPh sb="1" eb="2">
      <t>ガツ</t>
    </rPh>
    <phoneticPr fontId="2"/>
  </si>
  <si>
    <t>9月
(計画)</t>
    <rPh sb="1" eb="2">
      <t>ガツ</t>
    </rPh>
    <phoneticPr fontId="2"/>
  </si>
  <si>
    <t>10月
(計画)</t>
    <rPh sb="2" eb="3">
      <t>ガツ</t>
    </rPh>
    <phoneticPr fontId="2"/>
  </si>
  <si>
    <t>11月
(計画)</t>
    <rPh sb="2" eb="3">
      <t>ガツ</t>
    </rPh>
    <phoneticPr fontId="4"/>
  </si>
  <si>
    <t>12月
(計画)</t>
    <rPh sb="2" eb="3">
      <t>ガツ</t>
    </rPh>
    <phoneticPr fontId="4"/>
  </si>
  <si>
    <t>1月
(計画)</t>
    <rPh sb="1" eb="2">
      <t>ガツ</t>
    </rPh>
    <phoneticPr fontId="4"/>
  </si>
  <si>
    <t>＜成約件数に基づく補助金額＞</t>
    <rPh sb="1" eb="3">
      <t>セイヤク</t>
    </rPh>
    <rPh sb="3" eb="5">
      <t>ケンスウ</t>
    </rPh>
    <rPh sb="6" eb="7">
      <t>モト</t>
    </rPh>
    <rPh sb="9" eb="13">
      <t>ホジョキンガク</t>
    </rPh>
    <phoneticPr fontId="2"/>
  </si>
  <si>
    <t>ハイレベル人材の合計</t>
    <rPh sb="5" eb="7">
      <t>ジンザイ</t>
    </rPh>
    <rPh sb="8" eb="10">
      <t>ゴウケイ</t>
    </rPh>
    <phoneticPr fontId="4"/>
  </si>
  <si>
    <t>DX人材</t>
  </si>
  <si>
    <t>大企業人材</t>
  </si>
  <si>
    <t>スタートアップ人材</t>
    <phoneticPr fontId="4"/>
  </si>
  <si>
    <t>＜成約件数(予定)に基づく１人当たり補助金額＞</t>
    <phoneticPr fontId="2"/>
  </si>
  <si>
    <t>DX人材の合計</t>
    <rPh sb="2" eb="4">
      <t>ジンザイ</t>
    </rPh>
    <rPh sb="5" eb="7">
      <t>ゴウケイ</t>
    </rPh>
    <phoneticPr fontId="4"/>
  </si>
  <si>
    <t>大企業人材の合計</t>
    <rPh sb="0" eb="3">
      <t>ダイキギョウ</t>
    </rPh>
    <rPh sb="3" eb="5">
      <t>ジンザイ</t>
    </rPh>
    <rPh sb="6" eb="8">
      <t>ゴウケイ</t>
    </rPh>
    <phoneticPr fontId="4"/>
  </si>
  <si>
    <t>スタートアップ人材の合計</t>
    <rPh sb="7" eb="9">
      <t>ジンザイ</t>
    </rPh>
    <rPh sb="10" eb="12">
      <t>ゴウケイ</t>
    </rPh>
    <phoneticPr fontId="4"/>
  </si>
  <si>
    <t>【参考】収支計画に係るグラフ</t>
    <rPh sb="1" eb="3">
      <t>サンコウ</t>
    </rPh>
    <rPh sb="4" eb="6">
      <t>シュウシ</t>
    </rPh>
    <rPh sb="6" eb="8">
      <t>ケイカク</t>
    </rPh>
    <rPh sb="9" eb="10">
      <t>カカ</t>
    </rPh>
    <phoneticPr fontId="4"/>
  </si>
  <si>
    <r>
      <t>・</t>
    </r>
    <r>
      <rPr>
        <sz val="12"/>
        <color rgb="FFFF0000"/>
        <rFont val="游明朝 Demibold"/>
        <family val="1"/>
        <charset val="128"/>
      </rPr>
      <t>ハイレベル人材の合計</t>
    </r>
    <r>
      <rPr>
        <sz val="12"/>
        <color theme="1"/>
        <rFont val="游明朝 Demibold"/>
        <family val="1"/>
        <charset val="128"/>
      </rPr>
      <t>における成約件数(人)</t>
    </r>
    <rPh sb="6" eb="8">
      <t>ジンザイ</t>
    </rPh>
    <rPh sb="9" eb="11">
      <t>ゴウケイ</t>
    </rPh>
    <rPh sb="15" eb="19">
      <t>セイヤクケンスウ</t>
    </rPh>
    <rPh sb="20" eb="21">
      <t>ヒト</t>
    </rPh>
    <phoneticPr fontId="4"/>
  </si>
  <si>
    <r>
      <t>・</t>
    </r>
    <r>
      <rPr>
        <sz val="12"/>
        <color rgb="FFFF0000"/>
        <rFont val="游明朝 Demibold"/>
        <family val="1"/>
        <charset val="128"/>
      </rPr>
      <t>ハイレベル人材の合計</t>
    </r>
    <r>
      <rPr>
        <sz val="12"/>
        <rFont val="游明朝 Demibold"/>
        <family val="1"/>
        <charset val="128"/>
      </rPr>
      <t>におけ</t>
    </r>
    <r>
      <rPr>
        <sz val="12"/>
        <color theme="1"/>
        <rFont val="游明朝 Demibold"/>
        <family val="1"/>
        <charset val="128"/>
      </rPr>
      <t>る成約件数(予定)に基づく１人当たり予定補助金額(万円)</t>
    </r>
    <rPh sb="15" eb="19">
      <t>セイヤクケンスウ</t>
    </rPh>
    <rPh sb="20" eb="22">
      <t>ヨテイ</t>
    </rPh>
    <rPh sb="24" eb="25">
      <t>モト</t>
    </rPh>
    <rPh sb="28" eb="29">
      <t>ヒト</t>
    </rPh>
    <rPh sb="29" eb="30">
      <t>ア</t>
    </rPh>
    <rPh sb="32" eb="38">
      <t>ヨテイホジョキンガク</t>
    </rPh>
    <rPh sb="39" eb="41">
      <t>マンエン</t>
    </rPh>
    <phoneticPr fontId="4"/>
  </si>
  <si>
    <r>
      <rPr>
        <sz val="12"/>
        <rFont val="游明朝 Demibold"/>
        <family val="1"/>
        <charset val="128"/>
      </rPr>
      <t>・</t>
    </r>
    <r>
      <rPr>
        <sz val="12"/>
        <color rgb="FFFF0000"/>
        <rFont val="游明朝 Demibold"/>
        <family val="1"/>
        <charset val="128"/>
      </rPr>
      <t>ハイレベル人材の合計</t>
    </r>
    <r>
      <rPr>
        <sz val="12"/>
        <rFont val="游明朝 Demibold"/>
        <family val="1"/>
        <charset val="128"/>
      </rPr>
      <t>における成約件数(予定)に基づく補助金額(万円)</t>
    </r>
    <rPh sb="6" eb="8">
      <t>ジンザイ</t>
    </rPh>
    <rPh sb="9" eb="11">
      <t>ゴウケイ</t>
    </rPh>
    <rPh sb="15" eb="17">
      <t>セイヤク</t>
    </rPh>
    <rPh sb="17" eb="19">
      <t>ケンスウ</t>
    </rPh>
    <rPh sb="20" eb="22">
      <t>ヨテイ</t>
    </rPh>
    <rPh sb="24" eb="25">
      <t>モト</t>
    </rPh>
    <rPh sb="27" eb="29">
      <t>ホジョ</t>
    </rPh>
    <rPh sb="29" eb="31">
      <t>キンガク</t>
    </rPh>
    <rPh sb="32" eb="34">
      <t>マンエン</t>
    </rPh>
    <phoneticPr fontId="4"/>
  </si>
  <si>
    <r>
      <t>・</t>
    </r>
    <r>
      <rPr>
        <sz val="12"/>
        <color rgb="FFFF0000"/>
        <rFont val="游明朝 Demibold"/>
        <family val="1"/>
        <charset val="128"/>
      </rPr>
      <t>DX人材</t>
    </r>
    <r>
      <rPr>
        <sz val="12"/>
        <color theme="1"/>
        <rFont val="游明朝 Demibold"/>
        <family val="1"/>
        <charset val="128"/>
      </rPr>
      <t>における成約件数(人)</t>
    </r>
    <rPh sb="3" eb="5">
      <t>ジンザイ</t>
    </rPh>
    <rPh sb="9" eb="13">
      <t>セイヤクケンスウ</t>
    </rPh>
    <rPh sb="14" eb="15">
      <t>ヒト</t>
    </rPh>
    <phoneticPr fontId="4"/>
  </si>
  <si>
    <r>
      <t>・</t>
    </r>
    <r>
      <rPr>
        <sz val="12"/>
        <color rgb="FFFF0000"/>
        <rFont val="游明朝 Demibold"/>
        <family val="1"/>
        <charset val="128"/>
      </rPr>
      <t>DX人材</t>
    </r>
    <r>
      <rPr>
        <sz val="12"/>
        <color theme="1"/>
        <rFont val="游明朝 Demibold"/>
        <family val="1"/>
        <charset val="128"/>
      </rPr>
      <t>における成約件数(予定)に基づく補助金額(万円)</t>
    </r>
    <rPh sb="3" eb="5">
      <t>ジンザイ</t>
    </rPh>
    <rPh sb="9" eb="11">
      <t>セイヤク</t>
    </rPh>
    <rPh sb="11" eb="13">
      <t>ケンスウ</t>
    </rPh>
    <rPh sb="14" eb="16">
      <t>ヨテイ</t>
    </rPh>
    <rPh sb="18" eb="19">
      <t>モト</t>
    </rPh>
    <rPh sb="21" eb="23">
      <t>ホジョ</t>
    </rPh>
    <rPh sb="23" eb="25">
      <t>キンガク</t>
    </rPh>
    <rPh sb="26" eb="28">
      <t>マンエン</t>
    </rPh>
    <phoneticPr fontId="4"/>
  </si>
  <si>
    <r>
      <t>・</t>
    </r>
    <r>
      <rPr>
        <sz val="12"/>
        <color rgb="FFFF0000"/>
        <rFont val="游明朝 Demibold"/>
        <family val="1"/>
        <charset val="128"/>
      </rPr>
      <t>DX人材</t>
    </r>
    <r>
      <rPr>
        <sz val="12"/>
        <color theme="1"/>
        <rFont val="游明朝 Demibold"/>
        <family val="1"/>
        <charset val="128"/>
      </rPr>
      <t>における成約件数(予定)に基づく１人当たり予定補助金額(万円)</t>
    </r>
    <rPh sb="3" eb="5">
      <t>ジンザイ</t>
    </rPh>
    <rPh sb="9" eb="13">
      <t>セイヤクケンスウ</t>
    </rPh>
    <rPh sb="14" eb="16">
      <t>ヨテイ</t>
    </rPh>
    <rPh sb="18" eb="19">
      <t>モト</t>
    </rPh>
    <rPh sb="22" eb="23">
      <t>ヒト</t>
    </rPh>
    <rPh sb="23" eb="24">
      <t>ア</t>
    </rPh>
    <rPh sb="26" eb="32">
      <t>ヨテイホジョキンガク</t>
    </rPh>
    <rPh sb="33" eb="35">
      <t>マンエン</t>
    </rPh>
    <phoneticPr fontId="4"/>
  </si>
  <si>
    <r>
      <t>・</t>
    </r>
    <r>
      <rPr>
        <sz val="12"/>
        <color rgb="FFFF0000"/>
        <rFont val="游明朝 Demibold"/>
        <family val="1"/>
        <charset val="128"/>
      </rPr>
      <t>大企業人材</t>
    </r>
    <r>
      <rPr>
        <sz val="12"/>
        <color theme="1"/>
        <rFont val="游明朝 Demibold"/>
        <family val="1"/>
        <charset val="128"/>
      </rPr>
      <t>における成約件数(人)</t>
    </r>
    <rPh sb="1" eb="4">
      <t>ダイキギョウ</t>
    </rPh>
    <rPh sb="4" eb="6">
      <t>ジンザイ</t>
    </rPh>
    <rPh sb="10" eb="14">
      <t>セイヤクケンスウ</t>
    </rPh>
    <rPh sb="15" eb="16">
      <t>ヒト</t>
    </rPh>
    <phoneticPr fontId="4"/>
  </si>
  <si>
    <r>
      <t>・</t>
    </r>
    <r>
      <rPr>
        <sz val="12"/>
        <color rgb="FFFF0000"/>
        <rFont val="游明朝 Demibold"/>
        <family val="1"/>
        <charset val="128"/>
      </rPr>
      <t>大企業人材</t>
    </r>
    <r>
      <rPr>
        <sz val="12"/>
        <color theme="1"/>
        <rFont val="游明朝 Demibold"/>
        <family val="1"/>
        <charset val="128"/>
      </rPr>
      <t>における成約件数(予定)に基づく補助金額(万円)</t>
    </r>
    <rPh sb="1" eb="4">
      <t>ダイキギョウ</t>
    </rPh>
    <rPh sb="4" eb="6">
      <t>ジンザイ</t>
    </rPh>
    <rPh sb="10" eb="12">
      <t>セイヤク</t>
    </rPh>
    <rPh sb="12" eb="14">
      <t>ケンスウ</t>
    </rPh>
    <rPh sb="15" eb="17">
      <t>ヨテイ</t>
    </rPh>
    <rPh sb="19" eb="20">
      <t>モト</t>
    </rPh>
    <rPh sb="22" eb="24">
      <t>ホジョ</t>
    </rPh>
    <rPh sb="24" eb="26">
      <t>キンガク</t>
    </rPh>
    <rPh sb="27" eb="29">
      <t>マンエン</t>
    </rPh>
    <phoneticPr fontId="4"/>
  </si>
  <si>
    <r>
      <t>・</t>
    </r>
    <r>
      <rPr>
        <sz val="12"/>
        <color rgb="FFFF0000"/>
        <rFont val="游明朝 Demibold"/>
        <family val="1"/>
        <charset val="128"/>
      </rPr>
      <t>大企業人材</t>
    </r>
    <r>
      <rPr>
        <sz val="12"/>
        <color theme="1"/>
        <rFont val="游明朝 Demibold"/>
        <family val="1"/>
        <charset val="128"/>
      </rPr>
      <t>における成約件数(予定)に基づく１人当たり予定補助金額(万円)</t>
    </r>
    <rPh sb="1" eb="2">
      <t>ダイ</t>
    </rPh>
    <rPh sb="2" eb="4">
      <t>キギョウ</t>
    </rPh>
    <rPh sb="4" eb="6">
      <t>ジンザイ</t>
    </rPh>
    <rPh sb="10" eb="14">
      <t>セイヤクケンスウ</t>
    </rPh>
    <rPh sb="15" eb="17">
      <t>ヨテイ</t>
    </rPh>
    <rPh sb="19" eb="20">
      <t>モト</t>
    </rPh>
    <rPh sb="23" eb="24">
      <t>ヒト</t>
    </rPh>
    <rPh sb="24" eb="25">
      <t>ア</t>
    </rPh>
    <rPh sb="27" eb="33">
      <t>ヨテイホジョキンガク</t>
    </rPh>
    <rPh sb="34" eb="36">
      <t>マンエン</t>
    </rPh>
    <phoneticPr fontId="4"/>
  </si>
  <si>
    <r>
      <t>・</t>
    </r>
    <r>
      <rPr>
        <sz val="12"/>
        <color rgb="FFFF0000"/>
        <rFont val="游明朝 Demibold"/>
        <family val="1"/>
        <charset val="128"/>
      </rPr>
      <t>スタートアップ人材</t>
    </r>
    <r>
      <rPr>
        <sz val="12"/>
        <color theme="1"/>
        <rFont val="游明朝 Demibold"/>
        <family val="1"/>
        <charset val="128"/>
      </rPr>
      <t>における成約件数(人)</t>
    </r>
    <rPh sb="8" eb="10">
      <t>ジンザイ</t>
    </rPh>
    <rPh sb="14" eb="18">
      <t>セイヤクケンスウ</t>
    </rPh>
    <rPh sb="19" eb="20">
      <t>ヒト</t>
    </rPh>
    <phoneticPr fontId="4"/>
  </si>
  <si>
    <r>
      <t>・</t>
    </r>
    <r>
      <rPr>
        <sz val="12"/>
        <color rgb="FFFF0000"/>
        <rFont val="游明朝 Demibold"/>
        <family val="1"/>
        <charset val="128"/>
      </rPr>
      <t>スタートアップ人材</t>
    </r>
    <r>
      <rPr>
        <sz val="12"/>
        <color theme="1"/>
        <rFont val="游明朝 Demibold"/>
        <family val="1"/>
        <charset val="128"/>
      </rPr>
      <t>における成約件数(予定)に基づく補助金額(万円)</t>
    </r>
    <rPh sb="8" eb="10">
      <t>ジンザイ</t>
    </rPh>
    <rPh sb="14" eb="16">
      <t>セイヤク</t>
    </rPh>
    <rPh sb="16" eb="18">
      <t>ケンスウ</t>
    </rPh>
    <rPh sb="19" eb="21">
      <t>ヨテイ</t>
    </rPh>
    <rPh sb="23" eb="24">
      <t>モト</t>
    </rPh>
    <rPh sb="26" eb="28">
      <t>ホジョ</t>
    </rPh>
    <rPh sb="28" eb="30">
      <t>キンガク</t>
    </rPh>
    <rPh sb="31" eb="33">
      <t>マンエン</t>
    </rPh>
    <phoneticPr fontId="4"/>
  </si>
  <si>
    <r>
      <rPr>
        <sz val="12"/>
        <color rgb="FFFF0000"/>
        <rFont val="游明朝 Demibold"/>
        <family val="1"/>
        <charset val="128"/>
      </rPr>
      <t>・スタートアップ人材</t>
    </r>
    <r>
      <rPr>
        <sz val="12"/>
        <color theme="1"/>
        <rFont val="游明朝 Demibold"/>
        <family val="1"/>
        <charset val="128"/>
      </rPr>
      <t>における成約件数(予定)に基づく１人当たり予定補助金額(万円)</t>
    </r>
    <rPh sb="8" eb="10">
      <t>ジンザイ</t>
    </rPh>
    <rPh sb="14" eb="18">
      <t>セイヤクケンスウ</t>
    </rPh>
    <rPh sb="19" eb="21">
      <t>ヨテイ</t>
    </rPh>
    <rPh sb="23" eb="24">
      <t>モト</t>
    </rPh>
    <rPh sb="27" eb="28">
      <t>ヒト</t>
    </rPh>
    <rPh sb="28" eb="29">
      <t>ア</t>
    </rPh>
    <rPh sb="31" eb="37">
      <t>ヨテイホジョキンガク</t>
    </rPh>
    <rPh sb="38" eb="40">
      <t>マンエン</t>
    </rPh>
    <phoneticPr fontId="4"/>
  </si>
  <si>
    <t>その他のハイレベル人材</t>
  </si>
  <si>
    <t>その他のハイレベル人材の合計</t>
    <rPh sb="9" eb="11">
      <t>ジンザイ</t>
    </rPh>
    <rPh sb="12" eb="14">
      <t>ゴウケイ</t>
    </rPh>
    <phoneticPr fontId="4"/>
  </si>
  <si>
    <t>④その他のハイレベル人材
【令和４年度計画】</t>
    <rPh sb="10" eb="12">
      <t>ジンザイ</t>
    </rPh>
    <rPh sb="19" eb="21">
      <t>ケイカク</t>
    </rPh>
    <phoneticPr fontId="5"/>
  </si>
  <si>
    <t xml:space="preserve"> ①DX人材</t>
    <rPh sb="4" eb="6">
      <t>ジンザイ</t>
    </rPh>
    <phoneticPr fontId="4"/>
  </si>
  <si>
    <t xml:space="preserve"> ②大企業人材</t>
    <rPh sb="2" eb="7">
      <t>ダイキギョウジンザイ</t>
    </rPh>
    <phoneticPr fontId="4"/>
  </si>
  <si>
    <t xml:space="preserve"> ③スタートアップ人材</t>
    <rPh sb="9" eb="11">
      <t>ジンザイ</t>
    </rPh>
    <phoneticPr fontId="4"/>
  </si>
  <si>
    <t xml:space="preserve"> ④その他のハイレベル人材</t>
    <rPh sb="11" eb="13">
      <t>ジンザイ</t>
    </rPh>
    <phoneticPr fontId="4"/>
  </si>
  <si>
    <r>
      <t>・</t>
    </r>
    <r>
      <rPr>
        <sz val="12"/>
        <color rgb="FFFF0000"/>
        <rFont val="游明朝 Demibold"/>
        <family val="1"/>
        <charset val="128"/>
      </rPr>
      <t>その他のハイレベル人材</t>
    </r>
    <r>
      <rPr>
        <sz val="12"/>
        <color theme="1"/>
        <rFont val="游明朝 Demibold"/>
        <family val="1"/>
        <charset val="128"/>
      </rPr>
      <t>における成約件数(人)</t>
    </r>
    <rPh sb="10" eb="12">
      <t>ジンザイ</t>
    </rPh>
    <rPh sb="16" eb="20">
      <t>セイヤクケンスウ</t>
    </rPh>
    <rPh sb="21" eb="22">
      <t>ヒト</t>
    </rPh>
    <phoneticPr fontId="4"/>
  </si>
  <si>
    <r>
      <t>・</t>
    </r>
    <r>
      <rPr>
        <sz val="12"/>
        <color rgb="FFFF0000"/>
        <rFont val="游明朝 Demibold"/>
        <family val="1"/>
        <charset val="128"/>
      </rPr>
      <t>その他のハイレベル人材</t>
    </r>
    <r>
      <rPr>
        <sz val="12"/>
        <color theme="1"/>
        <rFont val="游明朝 Demibold"/>
        <family val="1"/>
        <charset val="128"/>
      </rPr>
      <t>における成約件数(予定)に基づく補助金額(万円)</t>
    </r>
    <rPh sb="10" eb="12">
      <t>ジンザイ</t>
    </rPh>
    <rPh sb="16" eb="18">
      <t>セイヤク</t>
    </rPh>
    <rPh sb="18" eb="20">
      <t>ケンスウ</t>
    </rPh>
    <rPh sb="21" eb="23">
      <t>ヨテイ</t>
    </rPh>
    <rPh sb="25" eb="26">
      <t>モト</t>
    </rPh>
    <rPh sb="28" eb="30">
      <t>ホジョ</t>
    </rPh>
    <rPh sb="30" eb="32">
      <t>キンガク</t>
    </rPh>
    <rPh sb="33" eb="35">
      <t>マンエン</t>
    </rPh>
    <phoneticPr fontId="4"/>
  </si>
  <si>
    <r>
      <t>・</t>
    </r>
    <r>
      <rPr>
        <sz val="12"/>
        <color rgb="FFFF0000"/>
        <rFont val="游明朝 Demibold"/>
        <family val="1"/>
        <charset val="128"/>
      </rPr>
      <t>その他のハイレベル人材</t>
    </r>
    <r>
      <rPr>
        <sz val="12"/>
        <color theme="1"/>
        <rFont val="游明朝 Demibold"/>
        <family val="1"/>
        <charset val="128"/>
      </rPr>
      <t>における成約件数(予定)に基づく１人当たり予定補助金額(万円)</t>
    </r>
    <rPh sb="10" eb="12">
      <t>ジンザイ</t>
    </rPh>
    <rPh sb="16" eb="20">
      <t>セイヤクケンスウ</t>
    </rPh>
    <rPh sb="21" eb="23">
      <t>ヨテイ</t>
    </rPh>
    <rPh sb="25" eb="26">
      <t>モト</t>
    </rPh>
    <rPh sb="29" eb="30">
      <t>ヒト</t>
    </rPh>
    <rPh sb="30" eb="31">
      <t>ア</t>
    </rPh>
    <rPh sb="33" eb="39">
      <t>ヨテイホジョキンガク</t>
    </rPh>
    <rPh sb="40" eb="42">
      <t>マンエン</t>
    </rPh>
    <phoneticPr fontId="4"/>
  </si>
  <si>
    <t>収支計画書</t>
    <rPh sb="0" eb="2">
      <t>シュウシ</t>
    </rPh>
    <rPh sb="2" eb="4">
      <t>ケイカク</t>
    </rPh>
    <rPh sb="4" eb="5">
      <t>ショ</t>
    </rPh>
    <phoneticPr fontId="9"/>
  </si>
  <si>
    <t>＜基礎情報＞人材マッチングに係る本店の収支</t>
    <rPh sb="1" eb="3">
      <t>キソ</t>
    </rPh>
    <rPh sb="3" eb="5">
      <t>ジョウホウ</t>
    </rPh>
    <rPh sb="6" eb="8">
      <t>ジンザイ</t>
    </rPh>
    <rPh sb="14" eb="15">
      <t>カカ</t>
    </rPh>
    <rPh sb="16" eb="18">
      <t>ホンテン</t>
    </rPh>
    <rPh sb="19" eb="21">
      <t>シュウシ</t>
    </rPh>
    <phoneticPr fontId="5"/>
  </si>
  <si>
    <t>・本事業に則したハイレベル人材のマッチングに係る本店の基礎情報を入力</t>
    <rPh sb="1" eb="2">
      <t>ジホン</t>
    </rPh>
    <rPh sb="2" eb="4">
      <t>ジギョウ</t>
    </rPh>
    <rPh sb="5" eb="6">
      <t>ソク</t>
    </rPh>
    <rPh sb="13" eb="15">
      <t>ジンザイ</t>
    </rPh>
    <rPh sb="21" eb="22">
      <t>カカワ</t>
    </rPh>
    <rPh sb="23" eb="25">
      <t>ホンテン</t>
    </rPh>
    <rPh sb="26" eb="28">
      <t>キソ</t>
    </rPh>
    <rPh sb="28" eb="30">
      <t>ジョウホウ</t>
    </rPh>
    <rPh sb="31" eb="33">
      <t>ニュウリョク</t>
    </rPh>
    <phoneticPr fontId="9"/>
  </si>
  <si>
    <t>※黄色網掛け箇所にのみ記入してください(白色網掛箇所は自動計算、灰色網掛箇所は事業終了後に記入の上、提出いただきます)</t>
    <rPh sb="1" eb="3">
      <t>キイロ</t>
    </rPh>
    <rPh sb="3" eb="5">
      <t>アミカ</t>
    </rPh>
    <rPh sb="6" eb="8">
      <t>カショ</t>
    </rPh>
    <rPh sb="11" eb="13">
      <t>キニュウ</t>
    </rPh>
    <rPh sb="20" eb="21">
      <t>シロ</t>
    </rPh>
    <rPh sb="21" eb="22">
      <t>イロ</t>
    </rPh>
    <rPh sb="22" eb="24">
      <t>アミガケ</t>
    </rPh>
    <rPh sb="24" eb="26">
      <t>カショ</t>
    </rPh>
    <rPh sb="32" eb="34">
      <t>ハイイロ</t>
    </rPh>
    <rPh sb="34" eb="36">
      <t>アミガケ</t>
    </rPh>
    <rPh sb="36" eb="38">
      <t>カショ</t>
    </rPh>
    <rPh sb="39" eb="41">
      <t>ジギョウ</t>
    </rPh>
    <rPh sb="41" eb="44">
      <t>シュウリョウゴ</t>
    </rPh>
    <rPh sb="45" eb="47">
      <t>キニュウ</t>
    </rPh>
    <rPh sb="48" eb="49">
      <t>ウエ</t>
    </rPh>
    <rPh sb="50" eb="52">
      <t>テイシュツ</t>
    </rPh>
    <phoneticPr fontId="5"/>
  </si>
  <si>
    <t>計画総額
(万円)</t>
    <rPh sb="0" eb="2">
      <t>ケイカク</t>
    </rPh>
    <rPh sb="2" eb="4">
      <t>ソウガク</t>
    </rPh>
    <rPh sb="6" eb="7">
      <t>マン</t>
    </rPh>
    <rPh sb="7" eb="8">
      <t>エン</t>
    </rPh>
    <phoneticPr fontId="5"/>
  </si>
  <si>
    <t>実績総額
(万円)</t>
    <rPh sb="0" eb="2">
      <t>ジッセキ</t>
    </rPh>
    <rPh sb="2" eb="4">
      <t>ソウガク</t>
    </rPh>
    <rPh sb="6" eb="7">
      <t>マン</t>
    </rPh>
    <rPh sb="7" eb="8">
      <t>エン</t>
    </rPh>
    <phoneticPr fontId="5"/>
  </si>
  <si>
    <t>計画</t>
    <rPh sb="0" eb="2">
      <t>ケイカク</t>
    </rPh>
    <phoneticPr fontId="4"/>
  </si>
  <si>
    <t>実績</t>
    <rPh sb="0" eb="2">
      <t>ジッセキ</t>
    </rPh>
    <phoneticPr fontId="4"/>
  </si>
  <si>
    <t>合計(①)</t>
    <phoneticPr fontId="4"/>
  </si>
  <si>
    <t>支出</t>
    <rPh sb="0" eb="2">
      <t>シシュツ</t>
    </rPh>
    <phoneticPr fontId="4"/>
  </si>
  <si>
    <t>関与率(％)</t>
    <rPh sb="0" eb="3">
      <t>カンヨリツ</t>
    </rPh>
    <phoneticPr fontId="4"/>
  </si>
  <si>
    <t>非役職者</t>
    <rPh sb="0" eb="4">
      <t>ヒヤクショクシャ</t>
    </rPh>
    <phoneticPr fontId="9"/>
  </si>
  <si>
    <t>合計(②)</t>
    <phoneticPr fontId="4"/>
  </si>
  <si>
    <t>収益</t>
    <rPh sb="0" eb="2">
      <t>シュウエキ</t>
    </rPh>
    <phoneticPr fontId="4"/>
  </si>
  <si>
    <t>営業利益(①-②)</t>
    <rPh sb="0" eb="4">
      <t>エイギョウリエキ</t>
    </rPh>
    <phoneticPr fontId="4"/>
  </si>
  <si>
    <t>本事業の補助金</t>
    <rPh sb="0" eb="3">
      <t>ホンジギョウ</t>
    </rPh>
    <rPh sb="4" eb="7">
      <t>ホジョキン</t>
    </rPh>
    <phoneticPr fontId="4"/>
  </si>
  <si>
    <t>経常利益 (営業利益＋補助金)</t>
    <rPh sb="0" eb="4">
      <t>ケイジョウリエキ</t>
    </rPh>
    <rPh sb="6" eb="10">
      <t>エイギョウリエキ</t>
    </rPh>
    <rPh sb="11" eb="14">
      <t>ホジョキン</t>
    </rPh>
    <phoneticPr fontId="4"/>
  </si>
  <si>
    <t>-</t>
    <phoneticPr fontId="4"/>
  </si>
  <si>
    <t>営業店舗数</t>
    <phoneticPr fontId="4"/>
  </si>
  <si>
    <t>営業店舗数</t>
    <rPh sb="0" eb="5">
      <t>エイギョウテンポスウ</t>
    </rPh>
    <phoneticPr fontId="4"/>
  </si>
  <si>
    <t xml:space="preserve">店舗 </t>
    <rPh sb="0" eb="2">
      <t>テンポ</t>
    </rPh>
    <phoneticPr fontId="9"/>
  </si>
  <si>
    <t>実績総額
(万円)</t>
    <rPh sb="0" eb="2">
      <t>ジッセキ</t>
    </rPh>
    <phoneticPr fontId="5"/>
  </si>
  <si>
    <t>役職</t>
    <rPh sb="0" eb="2">
      <t>ヤクショク</t>
    </rPh>
    <phoneticPr fontId="4"/>
  </si>
  <si>
    <t xml:space="preserve"> 雇用契約(フルタイム)の人材（両手型の成約）</t>
    <rPh sb="1" eb="3">
      <t>コヨウ</t>
    </rPh>
    <rPh sb="3" eb="5">
      <t>ケイヤク</t>
    </rPh>
    <rPh sb="13" eb="15">
      <t>ジンザイ</t>
    </rPh>
    <rPh sb="16" eb="19">
      <t>リョウテガタ</t>
    </rPh>
    <rPh sb="20" eb="22">
      <t>セイヤク</t>
    </rPh>
    <phoneticPr fontId="9"/>
  </si>
  <si>
    <t xml:space="preserve"> 雇用契約(フルタイム)の人材（片手型の成約）</t>
    <rPh sb="1" eb="3">
      <t>コヨウ</t>
    </rPh>
    <rPh sb="3" eb="5">
      <t>ケイヤク</t>
    </rPh>
    <rPh sb="13" eb="15">
      <t>ジンザイ</t>
    </rPh>
    <rPh sb="16" eb="19">
      <t>カタテガタ</t>
    </rPh>
    <rPh sb="20" eb="22">
      <t>セイヤク</t>
    </rPh>
    <phoneticPr fontId="9"/>
  </si>
  <si>
    <t xml:space="preserve"> 雇用契約(フルタイム)以外の人材</t>
    <rPh sb="1" eb="3">
      <t>コヨウ</t>
    </rPh>
    <rPh sb="3" eb="5">
      <t>ケイヤク</t>
    </rPh>
    <rPh sb="12" eb="14">
      <t>イガイ</t>
    </rPh>
    <rPh sb="15" eb="17">
      <t>ジンザイ</t>
    </rPh>
    <phoneticPr fontId="9"/>
  </si>
  <si>
    <t>万円</t>
    <phoneticPr fontId="4"/>
  </si>
  <si>
    <t xml:space="preserve"> 専従者換算</t>
    <rPh sb="1" eb="4">
      <t>センジュウシャ</t>
    </rPh>
    <rPh sb="4" eb="6">
      <t>カンサン</t>
    </rPh>
    <phoneticPr fontId="5"/>
  </si>
  <si>
    <t>※令和５年度 先導的人材マッチング事業における本店の事業体制から専従者換算での人数が自動計算されます</t>
    <rPh sb="7" eb="12">
      <t>センドウテキジンザイ</t>
    </rPh>
    <rPh sb="17" eb="19">
      <t>ジギョウ</t>
    </rPh>
    <rPh sb="23" eb="25">
      <t>ホンテン</t>
    </rPh>
    <rPh sb="26" eb="28">
      <t>ジギョウ</t>
    </rPh>
    <rPh sb="28" eb="30">
      <t>タイセイ</t>
    </rPh>
    <rPh sb="32" eb="35">
      <t>センジュウシャ</t>
    </rPh>
    <rPh sb="35" eb="37">
      <t>カンサン</t>
    </rPh>
    <rPh sb="39" eb="41">
      <t>ニンズウ</t>
    </rPh>
    <rPh sb="42" eb="44">
      <t>ジドウ</t>
    </rPh>
    <rPh sb="44" eb="46">
      <t>ケイサン</t>
    </rPh>
    <phoneticPr fontId="5"/>
  </si>
  <si>
    <t>①DX人材
【令和５年度計画】</t>
    <rPh sb="3" eb="5">
      <t>ジンザイ</t>
    </rPh>
    <rPh sb="12" eb="14">
      <t>ケイカク</t>
    </rPh>
    <phoneticPr fontId="5"/>
  </si>
  <si>
    <t>雇用契約(フルタイム)・両手型</t>
    <rPh sb="12" eb="15">
      <t>リョウテガタ</t>
    </rPh>
    <phoneticPr fontId="5"/>
  </si>
  <si>
    <t>雇用契約(フルタイム)・片手型</t>
    <rPh sb="12" eb="15">
      <t>カタテガタ</t>
    </rPh>
    <phoneticPr fontId="5"/>
  </si>
  <si>
    <t>②大企業人材
【令和５年度計画】</t>
    <rPh sb="1" eb="2">
      <t>ダイ</t>
    </rPh>
    <rPh sb="2" eb="4">
      <t>キギョウ</t>
    </rPh>
    <rPh sb="4" eb="6">
      <t>ジンザイ</t>
    </rPh>
    <rPh sb="13" eb="15">
      <t>ケイカク</t>
    </rPh>
    <phoneticPr fontId="5"/>
  </si>
  <si>
    <t>③スタートアップ人材
【令和５年度計画】</t>
    <rPh sb="8" eb="10">
      <t>ジンザイ</t>
    </rPh>
    <rPh sb="17" eb="19">
      <t>ケイカク</t>
    </rPh>
    <phoneticPr fontId="5"/>
  </si>
  <si>
    <t>④その他のハイレベル人材
【令和５年度計画】</t>
    <rPh sb="10" eb="12">
      <t>ジンザイ</t>
    </rPh>
    <rPh sb="19" eb="21">
      <t>ケイカク</t>
    </rPh>
    <phoneticPr fontId="5"/>
  </si>
  <si>
    <t>ハイレベル人材の合計
(①＋②＋③＋④)
【令和５年度計画】</t>
    <rPh sb="5" eb="7">
      <t>ジンザイ</t>
    </rPh>
    <rPh sb="8" eb="10">
      <t>ゴウケイ</t>
    </rPh>
    <rPh sb="27" eb="29">
      <t>ケイカク</t>
    </rPh>
    <phoneticPr fontId="5"/>
  </si>
  <si>
    <t>労働人材
【令和５年度計画】</t>
    <rPh sb="0" eb="2">
      <t>ロウドウ</t>
    </rPh>
    <rPh sb="2" eb="4">
      <t>ジンザイ</t>
    </rPh>
    <rPh sb="11" eb="13">
      <t>ケイカク</t>
    </rPh>
    <phoneticPr fontId="5"/>
  </si>
  <si>
    <t>紹介手数料収入(万円)</t>
    <phoneticPr fontId="4"/>
  </si>
  <si>
    <t>ハイレベル人材の合計
(①＋②＋③＋④)
【令和５年度計画】</t>
    <rPh sb="27" eb="29">
      <t>ケイカク</t>
    </rPh>
    <phoneticPr fontId="5"/>
  </si>
  <si>
    <t>雇用契約(フルタイム)・両手型</t>
  </si>
  <si>
    <t>雇用契約(フルタイム)・片手型</t>
  </si>
  <si>
    <t>雇用契約(フルタイム)以外</t>
  </si>
  <si>
    <t>２月</t>
  </si>
  <si>
    <t>３月</t>
  </si>
  <si>
    <t>４月</t>
  </si>
  <si>
    <t>①DX人材
【令和４年度実績】</t>
    <rPh sb="3" eb="5">
      <t>ジンザイ</t>
    </rPh>
    <rPh sb="12" eb="14">
      <t>ジッセキ</t>
    </rPh>
    <phoneticPr fontId="5"/>
  </si>
  <si>
    <t>②大企業人材
【令和４年度実績】</t>
    <rPh sb="1" eb="2">
      <t>ダイ</t>
    </rPh>
    <rPh sb="2" eb="4">
      <t>キギョウ</t>
    </rPh>
    <rPh sb="4" eb="6">
      <t>ジンザイ</t>
    </rPh>
    <rPh sb="13" eb="15">
      <t>ジッセキ</t>
    </rPh>
    <phoneticPr fontId="5"/>
  </si>
  <si>
    <t>③スタートアップ人材
【令和４年度実績】</t>
    <rPh sb="8" eb="10">
      <t>ジンザイ</t>
    </rPh>
    <rPh sb="17" eb="19">
      <t>ジッセキ</t>
    </rPh>
    <phoneticPr fontId="5"/>
  </si>
  <si>
    <t>④その他のハイレベル人材
【令和４年度実績】</t>
    <rPh sb="10" eb="12">
      <t>ジンザイ</t>
    </rPh>
    <rPh sb="19" eb="21">
      <t>ジッセキ</t>
    </rPh>
    <phoneticPr fontId="5"/>
  </si>
  <si>
    <t>ハイレベル人材の合計
(①＋②＋③＋④)
【令和４年度実績】</t>
    <rPh sb="27" eb="29">
      <t>ジッセキ</t>
    </rPh>
    <phoneticPr fontId="5"/>
  </si>
  <si>
    <t>※令和４年度 先導的人材マッチング事業の応募時に、想定していた平均金額を記入してください</t>
    <rPh sb="17" eb="19">
      <t>ジギョウ</t>
    </rPh>
    <rPh sb="20" eb="22">
      <t>オウボ</t>
    </rPh>
    <rPh sb="22" eb="23">
      <t>ジ</t>
    </rPh>
    <rPh sb="25" eb="27">
      <t>ソウテイ</t>
    </rPh>
    <rPh sb="31" eb="33">
      <t>ヘイキン</t>
    </rPh>
    <rPh sb="33" eb="35">
      <t>キンガク</t>
    </rPh>
    <rPh sb="36" eb="38">
      <t>キニュウ</t>
    </rPh>
    <phoneticPr fontId="5"/>
  </si>
  <si>
    <t>５月</t>
  </si>
  <si>
    <t>６月</t>
  </si>
  <si>
    <t>７月</t>
  </si>
  <si>
    <t>2月</t>
    <rPh sb="1" eb="2">
      <t>ガツ</t>
    </rPh>
    <phoneticPr fontId="4"/>
  </si>
  <si>
    <t>3月</t>
    <rPh sb="1" eb="2">
      <t>ガツ</t>
    </rPh>
    <phoneticPr fontId="2"/>
  </si>
  <si>
    <t>F</t>
    <phoneticPr fontId="4"/>
  </si>
  <si>
    <t>G</t>
    <phoneticPr fontId="4"/>
  </si>
  <si>
    <t>H</t>
    <phoneticPr fontId="4"/>
  </si>
  <si>
    <t>I</t>
    <phoneticPr fontId="4"/>
  </si>
  <si>
    <t>J</t>
    <phoneticPr fontId="4"/>
  </si>
  <si>
    <t>K</t>
    <phoneticPr fontId="4"/>
  </si>
  <si>
    <t>L</t>
    <phoneticPr fontId="4"/>
  </si>
  <si>
    <t>M</t>
    <phoneticPr fontId="4"/>
  </si>
  <si>
    <t>N</t>
    <phoneticPr fontId="4"/>
  </si>
  <si>
    <t>O</t>
    <phoneticPr fontId="4"/>
  </si>
  <si>
    <t>P</t>
    <phoneticPr fontId="4"/>
  </si>
  <si>
    <t>Q</t>
    <phoneticPr fontId="4"/>
  </si>
  <si>
    <t>＜令和４年度 先導的人材マッチング事業の計画と実績に係るグラフ＞</t>
    <rPh sb="7" eb="12">
      <t>センドウテキジンザイ</t>
    </rPh>
    <rPh sb="17" eb="19">
      <t>ジギョウ</t>
    </rPh>
    <rPh sb="20" eb="22">
      <t>ケイカク</t>
    </rPh>
    <rPh sb="23" eb="25">
      <t>ジッセキ</t>
    </rPh>
    <rPh sb="26" eb="27">
      <t>カカ</t>
    </rPh>
    <phoneticPr fontId="4"/>
  </si>
  <si>
    <t>＜令和５年度 先導的人材マッチング事業の計画に係るグラフ＞</t>
    <rPh sb="1" eb="3">
      <t>レイワ</t>
    </rPh>
    <rPh sb="4" eb="6">
      <t>ネンド</t>
    </rPh>
    <rPh sb="7" eb="12">
      <t>センドウテキジンザイ</t>
    </rPh>
    <rPh sb="17" eb="19">
      <t>ジギョウ</t>
    </rPh>
    <rPh sb="20" eb="22">
      <t>ケイカク</t>
    </rPh>
    <rPh sb="23" eb="24">
      <t>カカ</t>
    </rPh>
    <phoneticPr fontId="4"/>
  </si>
  <si>
    <r>
      <rPr>
        <sz val="12"/>
        <color theme="2" tint="-9.9978637043366805E-2"/>
        <rFont val="游明朝 Demibold"/>
        <family val="1"/>
        <charset val="128"/>
      </rPr>
      <t>■</t>
    </r>
    <r>
      <rPr>
        <sz val="12"/>
        <color theme="1"/>
        <rFont val="游明朝 Demibold"/>
        <family val="1"/>
        <charset val="128"/>
      </rPr>
      <t xml:space="preserve">：令和５年度の計画(雇用契約(フルタイム))・両手型　
</t>
    </r>
    <r>
      <rPr>
        <sz val="12"/>
        <color theme="2" tint="-0.249977111117893"/>
        <rFont val="游明朝 Demibold"/>
        <family val="1"/>
        <charset val="128"/>
      </rPr>
      <t>■</t>
    </r>
    <r>
      <rPr>
        <sz val="12"/>
        <color theme="1"/>
        <rFont val="游明朝 Demibold"/>
        <family val="1"/>
        <charset val="128"/>
      </rPr>
      <t xml:space="preserve">：令和５年度の計画(雇用契約(フルタイム))・片手型　
</t>
    </r>
    <r>
      <rPr>
        <sz val="12"/>
        <color theme="2" tint="-0.499984740745262"/>
        <rFont val="游明朝 Demibold"/>
        <family val="1"/>
        <charset val="128"/>
      </rPr>
      <t>■</t>
    </r>
    <r>
      <rPr>
        <sz val="12"/>
        <color theme="1"/>
        <rFont val="游明朝 Demibold"/>
        <family val="1"/>
        <charset val="128"/>
      </rPr>
      <t>：令和５年度の計画(雇用契約(フルタイム)以外)　　　</t>
    </r>
    <rPh sb="8" eb="10">
      <t>ケイカク</t>
    </rPh>
    <rPh sb="24" eb="27">
      <t>リョウテガタ</t>
    </rPh>
    <rPh sb="53" eb="56">
      <t>カタテガタ</t>
    </rPh>
    <rPh sb="66" eb="68">
      <t>ケイカク</t>
    </rPh>
    <rPh sb="80" eb="82">
      <t>イガイ</t>
    </rPh>
    <phoneticPr fontId="4"/>
  </si>
  <si>
    <r>
      <rPr>
        <sz val="12"/>
        <color theme="2" tint="-9.9978637043366805E-2"/>
        <rFont val="游明朝 Demibold"/>
        <family val="1"/>
        <charset val="128"/>
      </rPr>
      <t>■</t>
    </r>
    <r>
      <rPr>
        <sz val="12"/>
        <color theme="1"/>
        <rFont val="游明朝 Demibold"/>
        <family val="1"/>
        <charset val="128"/>
      </rPr>
      <t xml:space="preserve">：令和５年度の計画(雇用契約(フルタイム))・両手型　
</t>
    </r>
    <r>
      <rPr>
        <sz val="12"/>
        <color theme="2" tint="-0.249977111117893"/>
        <rFont val="游明朝 Demibold"/>
        <family val="1"/>
        <charset val="128"/>
      </rPr>
      <t>■</t>
    </r>
    <r>
      <rPr>
        <sz val="12"/>
        <color theme="1"/>
        <rFont val="游明朝 Demibold"/>
        <family val="1"/>
        <charset val="128"/>
      </rPr>
      <t xml:space="preserve">：令和５年度の計画(雇用契約(フルタイム))・片手型　
</t>
    </r>
    <r>
      <rPr>
        <sz val="12"/>
        <color theme="2" tint="-0.499984740745262"/>
        <rFont val="游明朝 Demibold"/>
        <family val="1"/>
        <charset val="128"/>
      </rPr>
      <t>■</t>
    </r>
    <r>
      <rPr>
        <sz val="12"/>
        <color theme="1"/>
        <rFont val="游明朝 Demibold"/>
        <family val="1"/>
        <charset val="128"/>
      </rPr>
      <t>：令和５年度の計画(雇用契約(フルタイム)以外)</t>
    </r>
    <rPh sb="8" eb="10">
      <t>ケイカク</t>
    </rPh>
    <rPh sb="24" eb="27">
      <t>リョウテガタ</t>
    </rPh>
    <rPh sb="53" eb="56">
      <t>カタテガタ</t>
    </rPh>
    <rPh sb="66" eb="68">
      <t>ケイカク</t>
    </rPh>
    <rPh sb="80" eb="82">
      <t>イガイ</t>
    </rPh>
    <phoneticPr fontId="4"/>
  </si>
  <si>
    <t>専従者　</t>
    <rPh sb="0" eb="3">
      <t>センジュウシャ</t>
    </rPh>
    <phoneticPr fontId="5"/>
  </si>
  <si>
    <t>兼務者　</t>
    <rPh sb="0" eb="2">
      <t>ケンム</t>
    </rPh>
    <rPh sb="2" eb="3">
      <t>シャ</t>
    </rPh>
    <phoneticPr fontId="5"/>
  </si>
  <si>
    <t>【※前年度収支計画記載書は、令和４年度 先導的人材マッチング事業の採択機関のみ、記載してください】</t>
    <rPh sb="2" eb="5">
      <t>ゼンネンド</t>
    </rPh>
    <rPh sb="5" eb="7">
      <t>シュウシ</t>
    </rPh>
    <rPh sb="7" eb="9">
      <t>ケイカク</t>
    </rPh>
    <rPh sb="9" eb="11">
      <t>キサイ</t>
    </rPh>
    <rPh sb="11" eb="12">
      <t>ショ</t>
    </rPh>
    <rPh sb="14" eb="16">
      <t>レイワ</t>
    </rPh>
    <rPh sb="17" eb="19">
      <t>ネンド</t>
    </rPh>
    <rPh sb="18" eb="19">
      <t>ド</t>
    </rPh>
    <rPh sb="20" eb="25">
      <t>センドウテキジンザイ</t>
    </rPh>
    <rPh sb="30" eb="32">
      <t>ジギョウ</t>
    </rPh>
    <rPh sb="33" eb="35">
      <t>サイタク</t>
    </rPh>
    <rPh sb="35" eb="37">
      <t>キカン</t>
    </rPh>
    <rPh sb="39" eb="46">
      <t>カンセツホジョジギョウシャキサイ</t>
    </rPh>
    <phoneticPr fontId="4"/>
  </si>
  <si>
    <t>※令和４年度 先導的人材マッチング事業の応募時に、想定していた本店の事業体制(専従者と兼務者の人数)を記入してください</t>
    <rPh sb="1" eb="3">
      <t>レイワ</t>
    </rPh>
    <rPh sb="4" eb="6">
      <t>ネンド</t>
    </rPh>
    <rPh sb="7" eb="12">
      <t>センドウテキジンザイ</t>
    </rPh>
    <rPh sb="17" eb="19">
      <t>ジギョウ</t>
    </rPh>
    <rPh sb="20" eb="22">
      <t>オウボ</t>
    </rPh>
    <rPh sb="22" eb="23">
      <t>ジ</t>
    </rPh>
    <rPh sb="25" eb="27">
      <t>ソウテイ</t>
    </rPh>
    <rPh sb="31" eb="33">
      <t>ホンテン</t>
    </rPh>
    <rPh sb="34" eb="36">
      <t>ジギョウ</t>
    </rPh>
    <rPh sb="36" eb="38">
      <t>タイセイ</t>
    </rPh>
    <rPh sb="39" eb="42">
      <t>センジュウシャ</t>
    </rPh>
    <rPh sb="43" eb="45">
      <t>ケンム</t>
    </rPh>
    <rPh sb="45" eb="46">
      <t>シャ</t>
    </rPh>
    <rPh sb="47" eb="48">
      <t>ニン</t>
    </rPh>
    <rPh sb="48" eb="49">
      <t>スウ</t>
    </rPh>
    <rPh sb="51" eb="53">
      <t>キニュウ</t>
    </rPh>
    <phoneticPr fontId="5"/>
  </si>
  <si>
    <t>＜令和４年度 先導的人材マッチング事業の実績に係る基礎情報＞</t>
    <rPh sb="7" eb="10">
      <t>センドウテキ</t>
    </rPh>
    <rPh sb="10" eb="12">
      <t>ジンザイ</t>
    </rPh>
    <rPh sb="17" eb="19">
      <t>ジギョウ</t>
    </rPh>
    <rPh sb="20" eb="22">
      <t>ジッセキ</t>
    </rPh>
    <rPh sb="23" eb="24">
      <t>カカ</t>
    </rPh>
    <rPh sb="25" eb="27">
      <t>キソ</t>
    </rPh>
    <rPh sb="27" eb="29">
      <t>ジョウホウ</t>
    </rPh>
    <phoneticPr fontId="5"/>
  </si>
  <si>
    <t>・補助金額合計(交付予定額)</t>
    <rPh sb="1" eb="5">
      <t>ホジョキンガク</t>
    </rPh>
    <rPh sb="5" eb="7">
      <t>ゴウケイ</t>
    </rPh>
    <rPh sb="8" eb="13">
      <t>コウフヨテイガク</t>
    </rPh>
    <phoneticPr fontId="5"/>
  </si>
  <si>
    <t>①成約件数(予定)に基づく補助金額合計</t>
    <rPh sb="17" eb="19">
      <t>ゴウケイ</t>
    </rPh>
    <phoneticPr fontId="4"/>
  </si>
  <si>
    <t>②支出合計を踏まえた補助金額上限</t>
    <rPh sb="1" eb="3">
      <t>シシュツ</t>
    </rPh>
    <rPh sb="3" eb="5">
      <t>ゴウケイ</t>
    </rPh>
    <rPh sb="6" eb="7">
      <t>フ</t>
    </rPh>
    <rPh sb="10" eb="16">
      <t>ホジョキンガクジョウゲン</t>
    </rPh>
    <phoneticPr fontId="4"/>
  </si>
  <si>
    <t>③１者あたりの補助金額上限</t>
    <rPh sb="2" eb="3">
      <t>シャ</t>
    </rPh>
    <rPh sb="7" eb="10">
      <t>ホジョキン</t>
    </rPh>
    <rPh sb="10" eb="11">
      <t>ガク</t>
    </rPh>
    <rPh sb="11" eb="13">
      <t>ジョウゲン</t>
    </rPh>
    <phoneticPr fontId="4"/>
  </si>
  <si>
    <t>④ ①-③を踏まえた補助金額合計</t>
    <rPh sb="6" eb="7">
      <t>フ</t>
    </rPh>
    <rPh sb="10" eb="16">
      <t>ホジョキンガクゴウケイ</t>
    </rPh>
    <phoneticPr fontId="4"/>
  </si>
  <si>
    <t>※①-③のうち、最も低い金額が補助金額合計(交付予定額)として採用されます</t>
    <rPh sb="8" eb="9">
      <t>モット</t>
    </rPh>
    <rPh sb="10" eb="11">
      <t>ヒク</t>
    </rPh>
    <rPh sb="12" eb="14">
      <t>キンガク</t>
    </rPh>
    <rPh sb="15" eb="21">
      <t>ホジョキンガクゴウケイ</t>
    </rPh>
    <rPh sb="22" eb="27">
      <t>コウフヨテイガク</t>
    </rPh>
    <rPh sb="31" eb="33">
      <t>サイヨウ</t>
    </rPh>
    <phoneticPr fontId="5"/>
  </si>
  <si>
    <t>＜令和５年度 先導的人材マッチング事業の収支計画に係る基礎情報＞</t>
    <rPh sb="1" eb="3">
      <t>レイワ</t>
    </rPh>
    <rPh sb="4" eb="6">
      <t>ネンド</t>
    </rPh>
    <rPh sb="7" eb="12">
      <t>センドウテキジンザイ</t>
    </rPh>
    <rPh sb="17" eb="19">
      <t>ジギョウ</t>
    </rPh>
    <rPh sb="20" eb="22">
      <t>シュウシ</t>
    </rPh>
    <rPh sb="22" eb="24">
      <t>ケイカク</t>
    </rPh>
    <rPh sb="25" eb="26">
      <t>カカ</t>
    </rPh>
    <rPh sb="27" eb="29">
      <t>キソ</t>
    </rPh>
    <rPh sb="28" eb="30">
      <t>ジョウホウ</t>
    </rPh>
    <phoneticPr fontId="5"/>
  </si>
  <si>
    <r>
      <rPr>
        <sz val="12"/>
        <color theme="2" tint="-9.9978637043366805E-2"/>
        <rFont val="游明朝 Demibold"/>
        <family val="1"/>
        <charset val="128"/>
      </rPr>
      <t>■</t>
    </r>
    <r>
      <rPr>
        <sz val="12"/>
        <color theme="1"/>
        <rFont val="游明朝 Demibold"/>
        <family val="1"/>
        <charset val="128"/>
      </rPr>
      <t>：令和４年度の計画(雇用契約(フルタイム))　</t>
    </r>
    <r>
      <rPr>
        <sz val="12"/>
        <color theme="1" tint="0.499984740745262"/>
        <rFont val="游明朝 Demibold"/>
        <family val="1"/>
        <charset val="128"/>
      </rPr>
      <t>■</t>
    </r>
    <r>
      <rPr>
        <sz val="12"/>
        <color theme="1"/>
        <rFont val="游明朝 Demibold"/>
        <family val="1"/>
        <charset val="128"/>
      </rPr>
      <t xml:space="preserve">：令和４年度の計画(雇用契約(フルタイム)以外)
</t>
    </r>
    <r>
      <rPr>
        <sz val="12"/>
        <color theme="8" tint="-0.249977111117893"/>
        <rFont val="游明朝 Demibold"/>
        <family val="1"/>
        <charset val="128"/>
      </rPr>
      <t>■</t>
    </r>
    <r>
      <rPr>
        <sz val="12"/>
        <color theme="1"/>
        <rFont val="游明朝 Demibold"/>
        <family val="1"/>
        <charset val="128"/>
      </rPr>
      <t>：令和４年度の実績(雇用契約(フルタイム))　</t>
    </r>
    <r>
      <rPr>
        <sz val="12"/>
        <color theme="5" tint="-0.249977111117893"/>
        <rFont val="游明朝 Demibold"/>
        <family val="1"/>
        <charset val="128"/>
      </rPr>
      <t>■</t>
    </r>
    <r>
      <rPr>
        <sz val="12"/>
        <color theme="1"/>
        <rFont val="游明朝 Demibold"/>
        <family val="1"/>
        <charset val="128"/>
      </rPr>
      <t>：令和４年度の実績(雇用契約(フルタイム)以外)</t>
    </r>
    <rPh sb="8" eb="10">
      <t>ケイカク</t>
    </rPh>
    <rPh sb="32" eb="34">
      <t>ケイカク</t>
    </rPh>
    <phoneticPr fontId="4"/>
  </si>
  <si>
    <t>※支出は、本事業の遂行に利用したことが疎明可能な費用に限定して、記入して下さい</t>
    <rPh sb="32" eb="34">
      <t>キニュウ</t>
    </rPh>
    <rPh sb="36" eb="37">
      <t>クダ</t>
    </rPh>
    <phoneticPr fontId="5"/>
  </si>
  <si>
    <t>例）人件費であれば、ハイレベル人材のマッチングに従事したことが疎明できる人材に限定して記入</t>
    <rPh sb="15" eb="17">
      <t>ジンザイ</t>
    </rPh>
    <rPh sb="36" eb="38">
      <t>ジンザイ</t>
    </rPh>
    <rPh sb="39" eb="41">
      <t>ゲンテイ</t>
    </rPh>
    <rPh sb="43" eb="45">
      <t>キニュウ</t>
    </rPh>
    <phoneticPr fontId="4"/>
  </si>
  <si>
    <t>令和６年</t>
    <rPh sb="0" eb="2">
      <t>レイワ</t>
    </rPh>
    <rPh sb="3" eb="4">
      <t>ネン</t>
    </rPh>
    <phoneticPr fontId="4"/>
  </si>
  <si>
    <t>令和７年</t>
    <rPh sb="0" eb="2">
      <t>レイワ</t>
    </rPh>
    <rPh sb="3" eb="4">
      <t>ネン</t>
    </rPh>
    <phoneticPr fontId="5"/>
  </si>
  <si>
    <t>(参考)その他コンサルティング収入
(　　　　　　　　　　　　　　　)</t>
    <rPh sb="1" eb="3">
      <t>サンコウ</t>
    </rPh>
    <rPh sb="6" eb="7">
      <t>タ</t>
    </rPh>
    <rPh sb="15" eb="17">
      <t>シュウニュウ</t>
    </rPh>
    <phoneticPr fontId="4"/>
  </si>
  <si>
    <t>＜令和４年度 先導的人材マッチング事業の計画に係る基礎情報＞</t>
    <rPh sb="5" eb="8">
      <t>センドウテキ</t>
    </rPh>
    <rPh sb="8" eb="10">
      <t>ジンザイ</t>
    </rPh>
    <rPh sb="15" eb="17">
      <t>ジギョウ</t>
    </rPh>
    <rPh sb="18" eb="20">
      <t>ケイカク</t>
    </rPh>
    <rPh sb="21" eb="22">
      <t>カカ</t>
    </rPh>
    <rPh sb="23" eb="25">
      <t>キソ</t>
    </rPh>
    <rPh sb="25" eb="27">
      <t>ジョウホウ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</si>
</sst>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quot;社&quot;"/>
    <numFmt numFmtId="178" formatCode="#,##0&quot;人&quot;"/>
    <numFmt numFmtId="179" formatCode="#,##0&quot;万&quot;&quot;円&quot;"/>
    <numFmt numFmtId="180" formatCode="0.0"/>
    <numFmt numFmtId="181" formatCode="0_);[Red]\(0\)"/>
    <numFmt numFmtId="182" formatCode="0.0_);[Red]\(0.0\)"/>
  </numFmts>
  <fonts count="37"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4"/>
      <color theme="1"/>
      <name val="游明朝 Demibold"/>
      <family val="1"/>
      <charset val="128"/>
    </font>
    <font>
      <sz val="6"/>
      <name val="游ゴシック"/>
      <family val="2"/>
      <charset val="128"/>
      <scheme val="minor"/>
    </font>
    <font>
      <sz val="6"/>
      <name val="ＭＳ Ｐゴシック"/>
      <family val="3"/>
      <charset val="128"/>
    </font>
    <font>
      <sz val="11"/>
      <color theme="1"/>
      <name val="游明朝 Demibold"/>
      <family val="1"/>
      <charset val="128"/>
    </font>
    <font>
      <b/>
      <sz val="12"/>
      <color theme="1"/>
      <name val="游明朝 Demibold"/>
      <family val="1"/>
      <charset val="128"/>
    </font>
    <font>
      <sz val="12"/>
      <color theme="1"/>
      <name val="游明朝 Demibold"/>
      <family val="1"/>
      <charset val="128"/>
    </font>
    <font>
      <sz val="6"/>
      <name val="游ゴシック"/>
      <family val="3"/>
      <charset val="128"/>
    </font>
    <font>
      <sz val="11"/>
      <color theme="1"/>
      <name val="游ゴシック"/>
      <family val="3"/>
      <charset val="128"/>
    </font>
    <font>
      <sz val="11"/>
      <color rgb="FFC00000"/>
      <name val="游明朝 Demibold"/>
      <family val="1"/>
      <charset val="128"/>
    </font>
    <font>
      <b/>
      <sz val="10"/>
      <color theme="1"/>
      <name val="游明朝 Demibold"/>
      <family val="1"/>
      <charset val="128"/>
    </font>
    <font>
      <sz val="10"/>
      <color theme="1"/>
      <name val="游明朝 Demibold"/>
      <family val="1"/>
      <charset val="128"/>
    </font>
    <font>
      <sz val="12"/>
      <color theme="0"/>
      <name val="游明朝 Demibold"/>
      <family val="1"/>
      <charset val="128"/>
    </font>
    <font>
      <b/>
      <sz val="12"/>
      <color theme="0"/>
      <name val="游明朝 Demibold"/>
      <family val="1"/>
      <charset val="128"/>
    </font>
    <font>
      <sz val="12"/>
      <name val="游明朝 Demibold"/>
      <family val="1"/>
      <charset val="128"/>
    </font>
    <font>
      <sz val="12"/>
      <color rgb="FFC00000"/>
      <name val="游明朝 Demibold"/>
      <family val="1"/>
      <charset val="128"/>
    </font>
    <font>
      <b/>
      <sz val="11"/>
      <color rgb="FFFF0000"/>
      <name val="游明朝 Demibold"/>
      <family val="1"/>
      <charset val="128"/>
    </font>
    <font>
      <sz val="11"/>
      <color rgb="FFFF0000"/>
      <name val="游明朝 Demibold"/>
      <family val="1"/>
      <charset val="128"/>
    </font>
    <font>
      <sz val="11"/>
      <color theme="0" tint="-0.34998626667073579"/>
      <name val="游明朝 Demibold"/>
      <family val="1"/>
      <charset val="128"/>
    </font>
    <font>
      <sz val="10.5"/>
      <color indexed="81"/>
      <name val="游明朝 Demibold"/>
      <family val="1"/>
      <charset val="128"/>
    </font>
    <font>
      <b/>
      <sz val="12"/>
      <color rgb="FFFF0000"/>
      <name val="游明朝 Demibold"/>
      <family val="1"/>
      <charset val="128"/>
    </font>
    <font>
      <sz val="12"/>
      <color rgb="FFFF0000"/>
      <name val="游明朝 Demibold"/>
      <family val="1"/>
      <charset val="128"/>
    </font>
    <font>
      <b/>
      <sz val="11"/>
      <color theme="0"/>
      <name val="游明朝 Demibold"/>
      <family val="1"/>
      <charset val="128"/>
    </font>
    <font>
      <sz val="11"/>
      <color theme="0" tint="-0.249977111117893"/>
      <name val="游明朝 Demibold"/>
      <family val="1"/>
      <charset val="128"/>
    </font>
    <font>
      <b/>
      <u/>
      <sz val="14"/>
      <color rgb="FFFF0000"/>
      <name val="游明朝 Demibold"/>
      <family val="1"/>
      <charset val="128"/>
    </font>
    <font>
      <sz val="10.5"/>
      <color theme="1"/>
      <name val="游明朝 Demibold"/>
      <family val="1"/>
      <charset val="128"/>
    </font>
    <font>
      <sz val="12"/>
      <color theme="8" tint="-0.249977111117893"/>
      <name val="游明朝 Demibold"/>
      <family val="1"/>
      <charset val="128"/>
    </font>
    <font>
      <sz val="12"/>
      <color theme="5" tint="-0.249977111117893"/>
      <name val="游明朝 Demibold"/>
      <family val="1"/>
      <charset val="128"/>
    </font>
    <font>
      <sz val="11"/>
      <name val="游明朝 Demibold"/>
      <family val="1"/>
      <charset val="128"/>
    </font>
    <font>
      <sz val="10"/>
      <color rgb="FF000000"/>
      <name val="游明朝 Demibold"/>
      <family val="1"/>
      <charset val="128"/>
    </font>
    <font>
      <sz val="11"/>
      <color rgb="FF000000"/>
      <name val="游明朝 Demibold"/>
      <family val="1"/>
      <charset val="128"/>
    </font>
    <font>
      <sz val="12"/>
      <color theme="2" tint="-9.9978637043366805E-2"/>
      <name val="游明朝 Demibold"/>
      <family val="1"/>
      <charset val="128"/>
    </font>
    <font>
      <sz val="12"/>
      <color theme="2" tint="-0.249977111117893"/>
      <name val="游明朝 Demibold"/>
      <family val="1"/>
      <charset val="128"/>
    </font>
    <font>
      <sz val="12"/>
      <color theme="2" tint="-0.499984740745262"/>
      <name val="游明朝 Demibold"/>
      <family val="1"/>
      <charset val="128"/>
    </font>
    <font>
      <sz val="12"/>
      <color theme="1" tint="0.499984740745262"/>
      <name val="游明朝 Demibold"/>
      <family val="1"/>
      <charset val="128"/>
    </font>
  </fonts>
  <fills count="11">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1" tint="0.49998474074526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14996795556505021"/>
        <bgColor indexed="64"/>
      </patternFill>
    </fill>
    <fill>
      <patternFill patternType="solid">
        <fgColor theme="0" tint="-0.34998626667073579"/>
        <bgColor indexed="64"/>
      </patternFill>
    </fill>
    <fill>
      <patternFill patternType="solid">
        <fgColor rgb="FFFFF2CC"/>
        <bgColor rgb="FF000000"/>
      </patternFill>
    </fill>
  </fills>
  <borders count="163">
    <border>
      <left/>
      <right/>
      <top/>
      <bottom/>
      <diagonal/>
    </border>
    <border>
      <left style="medium">
        <color rgb="FFC00000"/>
      </left>
      <right style="medium">
        <color rgb="FFC00000"/>
      </right>
      <top style="medium">
        <color rgb="FFC00000"/>
      </top>
      <bottom style="medium">
        <color rgb="FFC00000"/>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rgb="FFC00000"/>
      </left>
      <right/>
      <top/>
      <bottom style="medium">
        <color rgb="FFC00000"/>
      </bottom>
      <diagonal/>
    </border>
    <border>
      <left/>
      <right style="medium">
        <color rgb="FFC00000"/>
      </right>
      <top/>
      <bottom style="medium">
        <color rgb="FFC00000"/>
      </bottom>
      <diagonal/>
    </border>
    <border>
      <left style="thin">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top style="medium">
        <color theme="1"/>
      </top>
      <bottom style="thin">
        <color theme="1"/>
      </bottom>
      <diagonal/>
    </border>
    <border>
      <left/>
      <right/>
      <top style="medium">
        <color theme="1"/>
      </top>
      <bottom style="thin">
        <color theme="1"/>
      </bottom>
      <diagonal/>
    </border>
    <border>
      <left/>
      <right style="thin">
        <color theme="1"/>
      </right>
      <top style="medium">
        <color theme="1"/>
      </top>
      <bottom style="thin">
        <color theme="1"/>
      </bottom>
      <diagonal/>
    </border>
    <border>
      <left style="medium">
        <color theme="1"/>
      </left>
      <right style="thin">
        <color theme="1"/>
      </right>
      <top style="thin">
        <color theme="1"/>
      </top>
      <bottom/>
      <diagonal/>
    </border>
    <border>
      <left style="thin">
        <color theme="1"/>
      </left>
      <right style="thin">
        <color theme="1"/>
      </right>
      <top style="thin">
        <color theme="1"/>
      </top>
      <bottom/>
      <diagonal/>
    </border>
    <border>
      <left style="medium">
        <color theme="1"/>
      </left>
      <right style="thin">
        <color theme="1"/>
      </right>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style="thin">
        <color theme="1"/>
      </right>
      <top/>
      <bottom/>
      <diagonal/>
    </border>
    <border>
      <left/>
      <right style="thin">
        <color theme="1"/>
      </right>
      <top/>
      <bottom style="thin">
        <color theme="1"/>
      </bottom>
      <diagonal/>
    </border>
    <border>
      <left/>
      <right style="thin">
        <color theme="1"/>
      </right>
      <top style="thin">
        <color theme="1"/>
      </top>
      <bottom/>
      <diagonal/>
    </border>
    <border>
      <left/>
      <right/>
      <top style="thin">
        <color theme="1"/>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style="thin">
        <color indexed="64"/>
      </left>
      <right/>
      <top style="thin">
        <color theme="1"/>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theme="1"/>
      </left>
      <right style="thin">
        <color theme="1"/>
      </right>
      <top/>
      <bottom style="double">
        <color theme="1"/>
      </bottom>
      <diagonal/>
    </border>
    <border>
      <left style="medium">
        <color indexed="64"/>
      </left>
      <right/>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medium">
        <color indexed="64"/>
      </top>
      <bottom/>
      <diagonal/>
    </border>
    <border>
      <left/>
      <right style="thin">
        <color theme="1"/>
      </right>
      <top style="medium">
        <color indexed="64"/>
      </top>
      <bottom/>
      <diagonal/>
    </border>
    <border>
      <left style="thin">
        <color theme="1"/>
      </left>
      <right style="thin">
        <color theme="1"/>
      </right>
      <top style="medium">
        <color indexed="64"/>
      </top>
      <bottom/>
      <diagonal/>
    </border>
    <border>
      <left style="thin">
        <color theme="1"/>
      </left>
      <right style="thin">
        <color theme="1"/>
      </right>
      <top style="medium">
        <color indexed="64"/>
      </top>
      <bottom style="thin">
        <color theme="1"/>
      </bottom>
      <diagonal/>
    </border>
    <border>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thin">
        <color theme="1"/>
      </left>
      <right style="medium">
        <color indexed="64"/>
      </right>
      <top style="medium">
        <color indexed="64"/>
      </top>
      <bottom style="thin">
        <color theme="1"/>
      </bottom>
      <diagonal/>
    </border>
    <border>
      <left style="thin">
        <color theme="1"/>
      </left>
      <right style="medium">
        <color indexed="64"/>
      </right>
      <top style="thin">
        <color theme="1"/>
      </top>
      <bottom style="thin">
        <color theme="1"/>
      </bottom>
      <diagonal/>
    </border>
    <border>
      <left/>
      <right style="medium">
        <color indexed="64"/>
      </right>
      <top style="thin">
        <color theme="1"/>
      </top>
      <bottom style="thin">
        <color theme="1"/>
      </bottom>
      <diagonal/>
    </border>
    <border>
      <left/>
      <right style="medium">
        <color indexed="64"/>
      </right>
      <top style="thin">
        <color theme="1"/>
      </top>
      <bottom style="thin">
        <color indexed="64"/>
      </bottom>
      <diagonal/>
    </border>
    <border>
      <left style="thin">
        <color theme="1"/>
      </left>
      <right/>
      <top style="medium">
        <color indexed="64"/>
      </top>
      <bottom/>
      <diagonal/>
    </border>
    <border>
      <left style="medium">
        <color indexed="64"/>
      </left>
      <right/>
      <top style="thin">
        <color theme="1"/>
      </top>
      <bottom/>
      <diagonal/>
    </border>
    <border>
      <left/>
      <right style="thin">
        <color theme="1"/>
      </right>
      <top/>
      <bottom style="medium">
        <color indexed="64"/>
      </bottom>
      <diagonal/>
    </border>
    <border>
      <left style="thin">
        <color theme="1"/>
      </left>
      <right style="thin">
        <color theme="1"/>
      </right>
      <top/>
      <bottom style="medium">
        <color indexed="64"/>
      </bottom>
      <diagonal/>
    </border>
    <border>
      <left style="thin">
        <color theme="1"/>
      </left>
      <right style="thin">
        <color theme="1"/>
      </right>
      <top style="thin">
        <color theme="1"/>
      </top>
      <bottom style="medium">
        <color indexed="64"/>
      </bottom>
      <diagonal/>
    </border>
    <border>
      <left style="thin">
        <color theme="1"/>
      </left>
      <right/>
      <top style="thin">
        <color theme="1"/>
      </top>
      <bottom style="medium">
        <color indexed="64"/>
      </bottom>
      <diagonal/>
    </border>
    <border>
      <left/>
      <right/>
      <top style="thin">
        <color theme="1"/>
      </top>
      <bottom style="medium">
        <color indexed="64"/>
      </bottom>
      <diagonal/>
    </border>
    <border>
      <left/>
      <right style="thin">
        <color theme="1"/>
      </right>
      <top style="thin">
        <color theme="1"/>
      </top>
      <bottom style="medium">
        <color indexed="64"/>
      </bottom>
      <diagonal/>
    </border>
    <border>
      <left/>
      <right style="medium">
        <color indexed="64"/>
      </right>
      <top style="thin">
        <color theme="1"/>
      </top>
      <bottom style="medium">
        <color indexed="64"/>
      </bottom>
      <diagonal/>
    </border>
    <border>
      <left style="thin">
        <color theme="1"/>
      </left>
      <right/>
      <top style="thin">
        <color theme="1"/>
      </top>
      <bottom/>
      <diagonal/>
    </border>
    <border>
      <left style="thin">
        <color theme="1"/>
      </left>
      <right/>
      <top style="double">
        <color theme="1"/>
      </top>
      <bottom style="thin">
        <color theme="1"/>
      </bottom>
      <diagonal/>
    </border>
    <border>
      <left/>
      <right style="thin">
        <color theme="1"/>
      </right>
      <top style="double">
        <color theme="1"/>
      </top>
      <bottom style="thin">
        <color theme="1"/>
      </bottom>
      <diagonal/>
    </border>
    <border>
      <left style="thin">
        <color theme="1"/>
      </left>
      <right style="medium">
        <color theme="1"/>
      </right>
      <top/>
      <bottom style="thin">
        <color theme="1"/>
      </bottom>
      <diagonal/>
    </border>
    <border>
      <left style="thin">
        <color theme="1"/>
      </left>
      <right style="medium">
        <color theme="1"/>
      </right>
      <top style="medium">
        <color theme="1"/>
      </top>
      <bottom/>
      <diagonal/>
    </border>
    <border>
      <left style="thin">
        <color theme="1"/>
      </left>
      <right/>
      <top style="medium">
        <color theme="1"/>
      </top>
      <bottom style="thin">
        <color theme="1"/>
      </bottom>
      <diagonal/>
    </border>
    <border>
      <left style="medium">
        <color theme="1"/>
      </left>
      <right style="thin">
        <color theme="1"/>
      </right>
      <top/>
      <bottom style="double">
        <color theme="1"/>
      </bottom>
      <diagonal/>
    </border>
    <border>
      <left style="thin">
        <color theme="1"/>
      </left>
      <right style="thin">
        <color theme="1"/>
      </right>
      <top style="double">
        <color theme="1"/>
      </top>
      <bottom/>
      <diagonal/>
    </border>
    <border>
      <left style="medium">
        <color theme="1"/>
      </left>
      <right style="thin">
        <color theme="1"/>
      </right>
      <top style="double">
        <color theme="1"/>
      </top>
      <bottom/>
      <diagonal/>
    </border>
    <border>
      <left style="thin">
        <color theme="1"/>
      </left>
      <right style="medium">
        <color theme="1"/>
      </right>
      <top style="thin">
        <color theme="1"/>
      </top>
      <bottom/>
      <diagonal/>
    </border>
    <border>
      <left style="thin">
        <color theme="1"/>
      </left>
      <right style="medium">
        <color theme="1"/>
      </right>
      <top style="double">
        <color theme="1"/>
      </top>
      <bottom style="thin">
        <color theme="1"/>
      </bottom>
      <diagonal/>
    </border>
    <border>
      <left style="medium">
        <color theme="1"/>
      </left>
      <right style="thin">
        <color theme="1"/>
      </right>
      <top style="medium">
        <color theme="1"/>
      </top>
      <bottom/>
      <diagonal/>
    </border>
    <border>
      <left style="medium">
        <color theme="1"/>
      </left>
      <right style="thin">
        <color theme="1"/>
      </right>
      <top style="double">
        <color auto="1"/>
      </top>
      <bottom/>
      <diagonal/>
    </border>
    <border>
      <left style="thin">
        <color theme="1"/>
      </left>
      <right style="thin">
        <color theme="1"/>
      </right>
      <top style="double">
        <color auto="1"/>
      </top>
      <bottom style="thin">
        <color theme="1"/>
      </bottom>
      <diagonal/>
    </border>
    <border>
      <left style="thin">
        <color theme="1"/>
      </left>
      <right style="medium">
        <color theme="1"/>
      </right>
      <top style="double">
        <color auto="1"/>
      </top>
      <bottom style="thin">
        <color theme="1"/>
      </bottom>
      <diagonal/>
    </border>
    <border>
      <left style="thin">
        <color theme="1"/>
      </left>
      <right/>
      <top style="thin">
        <color theme="1"/>
      </top>
      <bottom style="double">
        <color auto="1"/>
      </bottom>
      <diagonal/>
    </border>
    <border>
      <left/>
      <right style="thin">
        <color theme="1"/>
      </right>
      <top style="thin">
        <color theme="1"/>
      </top>
      <bottom style="double">
        <color auto="1"/>
      </bottom>
      <diagonal/>
    </border>
    <border>
      <left style="thin">
        <color theme="1"/>
      </left>
      <right style="thin">
        <color theme="1"/>
      </right>
      <top/>
      <bottom style="double">
        <color auto="1"/>
      </bottom>
      <diagonal/>
    </border>
    <border>
      <left style="medium">
        <color theme="1"/>
      </left>
      <right style="thin">
        <color theme="1"/>
      </right>
      <top/>
      <bottom style="double">
        <color auto="1"/>
      </bottom>
      <diagonal/>
    </border>
    <border>
      <left/>
      <right/>
      <top style="thin">
        <color theme="1"/>
      </top>
      <bottom/>
      <diagonal/>
    </border>
    <border>
      <left/>
      <right/>
      <top style="thin">
        <color theme="1"/>
      </top>
      <bottom style="double">
        <color auto="1"/>
      </bottom>
      <diagonal/>
    </border>
    <border>
      <left/>
      <right/>
      <top style="double">
        <color theme="1"/>
      </top>
      <bottom style="thin">
        <color theme="1"/>
      </bottom>
      <diagonal/>
    </border>
    <border>
      <left style="medium">
        <color theme="1"/>
      </left>
      <right style="thin">
        <color theme="1"/>
      </right>
      <top style="thin">
        <color theme="1"/>
      </top>
      <bottom style="thin">
        <color theme="1"/>
      </bottom>
      <diagonal/>
    </border>
    <border>
      <left style="thin">
        <color indexed="64"/>
      </left>
      <right style="thin">
        <color indexed="64"/>
      </right>
      <top style="thin">
        <color indexed="64"/>
      </top>
      <bottom style="thin">
        <color indexed="64"/>
      </bottom>
      <diagonal/>
    </border>
    <border>
      <left/>
      <right style="medium">
        <color theme="1"/>
      </right>
      <top/>
      <bottom style="thin">
        <color theme="1"/>
      </bottom>
      <diagonal/>
    </border>
    <border>
      <left style="thin">
        <color indexed="64"/>
      </left>
      <right/>
      <top style="medium">
        <color theme="1"/>
      </top>
      <bottom style="thin">
        <color indexed="64"/>
      </bottom>
      <diagonal/>
    </border>
    <border>
      <left style="medium">
        <color indexed="64"/>
      </left>
      <right style="thin">
        <color indexed="64"/>
      </right>
      <top style="thin">
        <color indexed="64"/>
      </top>
      <bottom style="thin">
        <color indexed="64"/>
      </bottom>
      <diagonal/>
    </border>
    <border>
      <left style="thin">
        <color theme="1"/>
      </left>
      <right/>
      <top/>
      <bottom/>
      <diagonal/>
    </border>
    <border>
      <left style="thin">
        <color theme="1"/>
      </left>
      <right/>
      <top/>
      <bottom style="thin">
        <color theme="1"/>
      </bottom>
      <diagonal/>
    </border>
    <border>
      <left/>
      <right style="thin">
        <color theme="1"/>
      </right>
      <top style="double">
        <color theme="1"/>
      </top>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style="thin">
        <color theme="1"/>
      </left>
      <right style="medium">
        <color theme="1"/>
      </right>
      <top style="thin">
        <color theme="1"/>
      </top>
      <bottom style="double">
        <color theme="1"/>
      </bottom>
      <diagonal/>
    </border>
    <border>
      <left style="thin">
        <color theme="1"/>
      </left>
      <right/>
      <top/>
      <bottom style="double">
        <color theme="1"/>
      </bottom>
      <diagonal/>
    </border>
    <border>
      <left/>
      <right style="thin">
        <color theme="1"/>
      </right>
      <top/>
      <bottom style="double">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theme="1"/>
      </left>
      <right/>
      <top style="thin">
        <color theme="1"/>
      </top>
      <bottom style="thin">
        <color theme="1"/>
      </bottom>
      <diagonal/>
    </border>
    <border>
      <left style="thin">
        <color theme="1"/>
      </left>
      <right style="thin">
        <color indexed="64"/>
      </right>
      <top style="medium">
        <color theme="1"/>
      </top>
      <bottom style="thin">
        <color theme="1"/>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theme="1"/>
      </left>
      <right style="medium">
        <color theme="1"/>
      </right>
      <top style="medium">
        <color indexed="64"/>
      </top>
      <bottom style="thin">
        <color theme="1"/>
      </bottom>
      <diagonal/>
    </border>
    <border>
      <left/>
      <right style="thin">
        <color theme="1"/>
      </right>
      <top style="medium">
        <color indexed="64"/>
      </top>
      <bottom style="thin">
        <color theme="1"/>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theme="1"/>
      </left>
      <right style="thin">
        <color indexed="64"/>
      </right>
      <top style="double">
        <color indexed="64"/>
      </top>
      <bottom style="medium">
        <color indexed="64"/>
      </bottom>
      <diagonal/>
    </border>
    <border>
      <left style="thin">
        <color theme="0" tint="-0.14996795556505021"/>
      </left>
      <right/>
      <top style="thin">
        <color theme="0" tint="-0.14996795556505021"/>
      </top>
      <bottom style="thin">
        <color theme="0" tint="-0.14996795556505021"/>
      </bottom>
      <diagonal/>
    </border>
    <border>
      <left style="medium">
        <color indexed="64"/>
      </left>
      <right/>
      <top style="thin">
        <color theme="1"/>
      </top>
      <bottom style="thin">
        <color theme="1"/>
      </bottom>
      <diagonal/>
    </border>
    <border>
      <left/>
      <right/>
      <top style="medium">
        <color rgb="FFC00000"/>
      </top>
      <bottom/>
      <diagonal/>
    </border>
    <border>
      <left style="thin">
        <color theme="1"/>
      </left>
      <right style="medium">
        <color theme="1"/>
      </right>
      <top style="thin">
        <color theme="1"/>
      </top>
      <bottom style="double">
        <color indexed="64"/>
      </bottom>
      <diagonal/>
    </border>
    <border>
      <left style="thin">
        <color theme="1"/>
      </left>
      <right/>
      <top style="thin">
        <color theme="1"/>
      </top>
      <bottom style="thin">
        <color rgb="FF000000"/>
      </bottom>
      <diagonal/>
    </border>
    <border>
      <left/>
      <right/>
      <top style="thin">
        <color theme="1"/>
      </top>
      <bottom style="thin">
        <color rgb="FF000000"/>
      </bottom>
      <diagonal/>
    </border>
    <border>
      <left/>
      <right style="thin">
        <color theme="1"/>
      </right>
      <top style="thin">
        <color theme="1"/>
      </top>
      <bottom style="thin">
        <color rgb="FF000000"/>
      </bottom>
      <diagonal/>
    </border>
    <border>
      <left style="thin">
        <color theme="1"/>
      </left>
      <right/>
      <top style="thin">
        <color rgb="FF000000"/>
      </top>
      <bottom style="thin">
        <color rgb="FF000000"/>
      </bottom>
      <diagonal/>
    </border>
    <border>
      <left/>
      <right/>
      <top style="thin">
        <color rgb="FF000000"/>
      </top>
      <bottom style="thin">
        <color rgb="FF000000"/>
      </bottom>
      <diagonal/>
    </border>
    <border>
      <left/>
      <right style="thin">
        <color theme="1"/>
      </right>
      <top style="thin">
        <color rgb="FF000000"/>
      </top>
      <bottom style="thin">
        <color rgb="FF000000"/>
      </bottom>
      <diagonal/>
    </border>
    <border>
      <left style="thin">
        <color theme="1"/>
      </left>
      <right/>
      <top style="thin">
        <color rgb="FF000000"/>
      </top>
      <bottom style="thin">
        <color theme="1"/>
      </bottom>
      <diagonal/>
    </border>
    <border>
      <left/>
      <right/>
      <top style="thin">
        <color rgb="FF000000"/>
      </top>
      <bottom style="thin">
        <color theme="1"/>
      </bottom>
      <diagonal/>
    </border>
    <border>
      <left/>
      <right style="thin">
        <color theme="1"/>
      </right>
      <top style="thin">
        <color rgb="FF000000"/>
      </top>
      <bottom style="thin">
        <color theme="1"/>
      </bottom>
      <diagonal/>
    </border>
    <border>
      <left style="thin">
        <color rgb="FF000000"/>
      </left>
      <right/>
      <top style="thin">
        <color theme="1"/>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theme="1"/>
      </bottom>
      <diagonal/>
    </border>
    <border>
      <left style="thin">
        <color theme="1"/>
      </left>
      <right style="thin">
        <color theme="1"/>
      </right>
      <top style="thin">
        <color indexed="64"/>
      </top>
      <bottom style="double">
        <color indexed="64"/>
      </bottom>
      <diagonal/>
    </border>
    <border>
      <left style="thin">
        <color theme="1"/>
      </left>
      <right/>
      <top/>
      <bottom style="thin">
        <color rgb="FF000000"/>
      </bottom>
      <diagonal/>
    </border>
    <border>
      <left/>
      <right/>
      <top/>
      <bottom style="thin">
        <color rgb="FF000000"/>
      </bottom>
      <diagonal/>
    </border>
    <border>
      <left style="thin">
        <color indexed="64"/>
      </left>
      <right style="thin">
        <color indexed="64"/>
      </right>
      <top/>
      <bottom style="thin">
        <color indexed="64"/>
      </bottom>
      <diagonal/>
    </border>
    <border>
      <left/>
      <right style="medium">
        <color theme="1"/>
      </right>
      <top style="thin">
        <color theme="1"/>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1"/>
      </left>
      <right style="thin">
        <color theme="1"/>
      </right>
      <top style="thin">
        <color theme="1"/>
      </top>
      <bottom style="thin">
        <color indexed="64"/>
      </bottom>
      <diagonal/>
    </border>
    <border>
      <left style="thin">
        <color theme="1"/>
      </left>
      <right style="medium">
        <color theme="1"/>
      </right>
      <top style="thin">
        <color theme="1"/>
      </top>
      <bottom style="thin">
        <color indexed="64"/>
      </bottom>
      <diagonal/>
    </border>
    <border>
      <left style="thin">
        <color indexed="64"/>
      </left>
      <right/>
      <top style="thin">
        <color indexed="64"/>
      </top>
      <bottom style="thin">
        <color indexed="64"/>
      </bottom>
      <diagonal/>
    </border>
    <border>
      <left/>
      <right style="medium">
        <color theme="1"/>
      </right>
      <top style="thin">
        <color theme="1"/>
      </top>
      <bottom style="thin">
        <color indexed="64"/>
      </bottom>
      <diagonal/>
    </border>
    <border>
      <left style="thin">
        <color theme="1"/>
      </left>
      <right/>
      <top/>
      <bottom style="double">
        <color indexed="64"/>
      </bottom>
      <diagonal/>
    </border>
    <border>
      <left style="thin">
        <color theme="1"/>
      </left>
      <right style="thin">
        <color theme="1"/>
      </right>
      <top style="thin">
        <color theme="1"/>
      </top>
      <bottom style="double">
        <color indexed="64"/>
      </bottom>
      <diagonal/>
    </border>
    <border>
      <left/>
      <right/>
      <top/>
      <bottom style="thin">
        <color theme="1"/>
      </bottom>
      <diagonal/>
    </border>
    <border>
      <left style="thin">
        <color indexed="64"/>
      </left>
      <right style="thin">
        <color indexed="64"/>
      </right>
      <top style="thin">
        <color indexed="64"/>
      </top>
      <bottom/>
      <diagonal/>
    </border>
    <border>
      <left style="medium">
        <color theme="1"/>
      </left>
      <right style="thin">
        <color theme="1"/>
      </right>
      <top/>
      <bottom style="medium">
        <color indexed="64"/>
      </bottom>
      <diagonal/>
    </border>
    <border>
      <left style="thin">
        <color theme="1"/>
      </left>
      <right/>
      <top/>
      <bottom style="medium">
        <color indexed="64"/>
      </bottom>
      <diagonal/>
    </border>
    <border>
      <left style="thin">
        <color theme="1"/>
      </left>
      <right style="medium">
        <color theme="1"/>
      </right>
      <top style="thin">
        <color theme="1"/>
      </top>
      <bottom style="medium">
        <color indexed="64"/>
      </bottom>
      <diagonal/>
    </border>
    <border>
      <left style="medium">
        <color theme="1"/>
      </left>
      <right style="thin">
        <color theme="1"/>
      </right>
      <top style="thin">
        <color theme="1"/>
      </top>
      <bottom style="double">
        <color indexed="64"/>
      </bottom>
      <diagonal/>
    </border>
    <border>
      <left style="medium">
        <color theme="1"/>
      </left>
      <right style="thin">
        <color theme="1"/>
      </right>
      <top/>
      <bottom style="thin">
        <color theme="1"/>
      </bottom>
      <diagonal/>
    </border>
    <border>
      <left style="thin">
        <color theme="1"/>
      </left>
      <right style="thin">
        <color theme="1"/>
      </right>
      <top style="thin">
        <color indexed="64"/>
      </top>
      <bottom/>
      <diagonal/>
    </border>
    <border>
      <left style="thin">
        <color theme="1"/>
      </left>
      <right style="medium">
        <color theme="1"/>
      </right>
      <top style="thin">
        <color indexed="64"/>
      </top>
      <bottom style="thin">
        <color theme="1"/>
      </bottom>
      <diagonal/>
    </border>
    <border>
      <left style="thin">
        <color theme="1"/>
      </left>
      <right/>
      <top style="double">
        <color theme="1"/>
      </top>
      <bottom/>
      <diagonal/>
    </border>
    <border>
      <left style="medium">
        <color indexed="64"/>
      </left>
      <right style="thin">
        <color theme="1"/>
      </right>
      <top style="medium">
        <color indexed="64"/>
      </top>
      <bottom style="thin">
        <color indexed="64"/>
      </bottom>
      <diagonal/>
    </border>
    <border>
      <left style="thin">
        <color indexed="64"/>
      </left>
      <right/>
      <top/>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s>
  <cellStyleXfs count="7">
    <xf numFmtId="0" fontId="0" fillId="0" borderId="0">
      <alignment vertical="center"/>
    </xf>
    <xf numFmtId="9"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0" fillId="0" borderId="0">
      <alignment vertical="center"/>
    </xf>
    <xf numFmtId="38" fontId="1" fillId="0" borderId="0" applyFont="0" applyFill="0" applyBorder="0" applyAlignment="0" applyProtection="0">
      <alignment vertical="center"/>
    </xf>
    <xf numFmtId="9" fontId="10" fillId="0" borderId="0" applyFont="0" applyFill="0" applyBorder="0" applyAlignment="0" applyProtection="0">
      <alignment vertical="center"/>
    </xf>
  </cellStyleXfs>
  <cellXfs count="363">
    <xf numFmtId="0" fontId="0" fillId="0" borderId="0" xfId="0">
      <alignment vertical="center"/>
    </xf>
    <xf numFmtId="0" fontId="6" fillId="0" borderId="0" xfId="2" applyFont="1">
      <alignment vertical="center"/>
    </xf>
    <xf numFmtId="0" fontId="7" fillId="0" borderId="0" xfId="2" applyFont="1">
      <alignment vertical="center"/>
    </xf>
    <xf numFmtId="0" fontId="8" fillId="0" borderId="0" xfId="2" applyFont="1">
      <alignment vertical="center"/>
    </xf>
    <xf numFmtId="0" fontId="8" fillId="0" borderId="0" xfId="2" applyFont="1" applyAlignment="1">
      <alignment horizontal="right" vertical="center"/>
    </xf>
    <xf numFmtId="9" fontId="8" fillId="3" borderId="2" xfId="1" applyFont="1" applyFill="1" applyBorder="1">
      <alignment vertical="center"/>
    </xf>
    <xf numFmtId="9" fontId="8" fillId="3" borderId="3" xfId="1" applyFont="1" applyFill="1" applyBorder="1">
      <alignment vertical="center"/>
    </xf>
    <xf numFmtId="9" fontId="8" fillId="3" borderId="4" xfId="1" applyFont="1" applyFill="1" applyBorder="1" applyAlignment="1">
      <alignment horizontal="right" vertical="center"/>
    </xf>
    <xf numFmtId="0" fontId="8" fillId="0" borderId="5" xfId="2" quotePrefix="1" applyFont="1" applyBorder="1">
      <alignment vertical="center"/>
    </xf>
    <xf numFmtId="0" fontId="11" fillId="0" borderId="0" xfId="2" applyFont="1">
      <alignment vertical="center"/>
    </xf>
    <xf numFmtId="0" fontId="6" fillId="6" borderId="6" xfId="2" applyFont="1" applyFill="1" applyBorder="1" applyAlignment="1">
      <alignment horizontal="center" vertical="center"/>
    </xf>
    <xf numFmtId="177" fontId="6" fillId="5" borderId="7" xfId="2" applyNumberFormat="1" applyFont="1" applyFill="1" applyBorder="1">
      <alignment vertical="center"/>
    </xf>
    <xf numFmtId="178" fontId="6" fillId="5" borderId="7" xfId="2" applyNumberFormat="1" applyFont="1" applyFill="1" applyBorder="1">
      <alignment vertical="center"/>
    </xf>
    <xf numFmtId="179" fontId="6" fillId="5" borderId="7" xfId="2" applyNumberFormat="1" applyFont="1" applyFill="1" applyBorder="1">
      <alignment vertical="center"/>
    </xf>
    <xf numFmtId="0" fontId="8" fillId="0" borderId="0" xfId="4" applyFont="1">
      <alignment vertical="center"/>
    </xf>
    <xf numFmtId="0" fontId="6" fillId="0" borderId="0" xfId="4" applyFont="1" applyAlignment="1">
      <alignment horizontal="center" vertical="center"/>
    </xf>
    <xf numFmtId="0" fontId="7" fillId="0" borderId="0" xfId="4" applyFont="1">
      <alignment vertical="center"/>
    </xf>
    <xf numFmtId="0" fontId="8" fillId="0" borderId="0" xfId="4" applyFont="1" applyAlignment="1">
      <alignment horizontal="left" vertical="center"/>
    </xf>
    <xf numFmtId="176" fontId="8" fillId="2" borderId="6" xfId="4" applyNumberFormat="1" applyFont="1" applyFill="1" applyBorder="1" applyAlignment="1">
      <alignment horizontal="center" vertical="center"/>
    </xf>
    <xf numFmtId="176" fontId="16" fillId="0" borderId="25" xfId="4" applyNumberFormat="1" applyFont="1" applyBorder="1" applyAlignment="1">
      <alignment horizontal="right" vertical="center"/>
    </xf>
    <xf numFmtId="1" fontId="8" fillId="2" borderId="1" xfId="4" applyNumberFormat="1" applyFont="1" applyFill="1" applyBorder="1">
      <alignment vertical="center"/>
    </xf>
    <xf numFmtId="0" fontId="17" fillId="0" borderId="0" xfId="4" applyFont="1">
      <alignment vertical="center"/>
    </xf>
    <xf numFmtId="180" fontId="8" fillId="3" borderId="0" xfId="4" applyNumberFormat="1" applyFont="1" applyFill="1">
      <alignment vertical="center"/>
    </xf>
    <xf numFmtId="0" fontId="8" fillId="0" borderId="12" xfId="4" applyFont="1" applyBorder="1" applyAlignment="1">
      <alignment vertical="center" wrapText="1"/>
    </xf>
    <xf numFmtId="0" fontId="8" fillId="0" borderId="6" xfId="4" applyFont="1" applyBorder="1" applyAlignment="1">
      <alignment vertical="center" wrapText="1"/>
    </xf>
    <xf numFmtId="0" fontId="6" fillId="0" borderId="21" xfId="4" applyFont="1" applyBorder="1" applyAlignment="1">
      <alignment horizontal="center" vertical="center"/>
    </xf>
    <xf numFmtId="0" fontId="6" fillId="0" borderId="23" xfId="4" applyFont="1" applyBorder="1" applyAlignment="1">
      <alignment horizontal="center" vertical="center"/>
    </xf>
    <xf numFmtId="0" fontId="6" fillId="0" borderId="27" xfId="4" applyFont="1" applyBorder="1" applyAlignment="1">
      <alignment horizontal="center" vertical="center"/>
    </xf>
    <xf numFmtId="0" fontId="6" fillId="0" borderId="34" xfId="2" applyFont="1" applyBorder="1" applyAlignment="1">
      <alignment horizontal="center" vertical="center" wrapText="1"/>
    </xf>
    <xf numFmtId="0" fontId="18" fillId="0" borderId="0" xfId="2" applyFont="1">
      <alignment vertical="center"/>
    </xf>
    <xf numFmtId="179" fontId="6" fillId="5" borderId="63" xfId="2" applyNumberFormat="1" applyFont="1" applyFill="1" applyBorder="1">
      <alignment vertical="center"/>
    </xf>
    <xf numFmtId="179" fontId="6" fillId="5" borderId="70" xfId="2" applyNumberFormat="1" applyFont="1" applyFill="1" applyBorder="1">
      <alignment vertical="center"/>
    </xf>
    <xf numFmtId="0" fontId="19" fillId="0" borderId="0" xfId="2" applyFont="1">
      <alignment vertical="center"/>
    </xf>
    <xf numFmtId="0" fontId="6" fillId="0" borderId="0" xfId="0" applyFont="1">
      <alignment vertical="center"/>
    </xf>
    <xf numFmtId="0" fontId="6" fillId="0" borderId="0" xfId="0" applyFont="1" applyAlignment="1">
      <alignment horizontal="right" vertical="center"/>
    </xf>
    <xf numFmtId="0" fontId="20" fillId="0" borderId="0" xfId="0" applyFont="1">
      <alignment vertical="center"/>
    </xf>
    <xf numFmtId="176" fontId="20" fillId="0" borderId="0" xfId="0" applyNumberFormat="1" applyFont="1">
      <alignment vertical="center"/>
    </xf>
    <xf numFmtId="0" fontId="6" fillId="0" borderId="0" xfId="0" applyFont="1" applyAlignment="1">
      <alignment horizontal="center" vertical="center"/>
    </xf>
    <xf numFmtId="0" fontId="3" fillId="0" borderId="0" xfId="2" applyFont="1" applyAlignment="1">
      <alignment horizontal="center" vertical="center"/>
    </xf>
    <xf numFmtId="0" fontId="6" fillId="0" borderId="0" xfId="0" applyFont="1" applyFill="1" applyBorder="1">
      <alignment vertical="center"/>
    </xf>
    <xf numFmtId="0" fontId="6" fillId="0" borderId="0" xfId="0" applyFont="1" applyFill="1" applyBorder="1" applyAlignment="1">
      <alignment horizontal="right" vertical="center"/>
    </xf>
    <xf numFmtId="0" fontId="6" fillId="0" borderId="0" xfId="0" applyFont="1" applyFill="1" applyBorder="1" applyAlignment="1">
      <alignment horizontal="center" vertical="center"/>
    </xf>
    <xf numFmtId="179" fontId="6" fillId="0" borderId="0" xfId="2" applyNumberFormat="1" applyFont="1" applyFill="1" applyBorder="1">
      <alignment vertical="center"/>
    </xf>
    <xf numFmtId="0" fontId="20" fillId="0" borderId="0" xfId="0" applyFont="1" applyFill="1" applyBorder="1">
      <alignment vertical="center"/>
    </xf>
    <xf numFmtId="176" fontId="20" fillId="0" borderId="0" xfId="0" applyNumberFormat="1" applyFont="1" applyFill="1" applyBorder="1">
      <alignment vertical="center"/>
    </xf>
    <xf numFmtId="176" fontId="6" fillId="0" borderId="0" xfId="0" applyNumberFormat="1" applyFont="1" applyFill="1" applyBorder="1">
      <alignment vertical="center"/>
    </xf>
    <xf numFmtId="38" fontId="12" fillId="0" borderId="0" xfId="3" applyFont="1" applyBorder="1" applyAlignment="1">
      <alignment horizontal="center" vertical="center" wrapText="1"/>
    </xf>
    <xf numFmtId="38" fontId="13" fillId="0" borderId="0" xfId="3" applyFont="1" applyBorder="1" applyAlignment="1">
      <alignment horizontal="center" vertical="center" wrapText="1"/>
    </xf>
    <xf numFmtId="176" fontId="6" fillId="0" borderId="0" xfId="2" applyNumberFormat="1" applyFont="1" applyBorder="1" applyAlignment="1">
      <alignment horizontal="right" vertical="center"/>
    </xf>
    <xf numFmtId="179" fontId="6" fillId="5" borderId="74" xfId="2" applyNumberFormat="1" applyFont="1" applyFill="1" applyBorder="1">
      <alignment vertical="center"/>
    </xf>
    <xf numFmtId="0" fontId="6" fillId="0" borderId="0" xfId="2" applyFont="1" applyFill="1" applyBorder="1" applyAlignment="1">
      <alignment horizontal="left" vertical="center"/>
    </xf>
    <xf numFmtId="0" fontId="3" fillId="0" borderId="0" xfId="2" applyFont="1" applyFill="1" applyBorder="1" applyAlignment="1">
      <alignment horizontal="center" vertical="center"/>
    </xf>
    <xf numFmtId="176" fontId="6" fillId="0" borderId="6" xfId="2" applyNumberFormat="1" applyFont="1" applyBorder="1" applyAlignment="1">
      <alignment horizontal="right" vertical="center"/>
    </xf>
    <xf numFmtId="176" fontId="6" fillId="0" borderId="12" xfId="2" applyNumberFormat="1" applyFont="1" applyBorder="1" applyAlignment="1">
      <alignment horizontal="right" vertical="center"/>
    </xf>
    <xf numFmtId="179" fontId="6" fillId="5" borderId="69" xfId="2" applyNumberFormat="1" applyFont="1" applyFill="1" applyBorder="1">
      <alignment vertical="center"/>
    </xf>
    <xf numFmtId="0" fontId="8" fillId="0" borderId="0" xfId="2" applyFont="1" applyAlignment="1">
      <alignment horizontal="center" vertical="center"/>
    </xf>
    <xf numFmtId="176" fontId="6" fillId="2" borderId="6" xfId="2" applyNumberFormat="1" applyFont="1" applyFill="1" applyBorder="1" applyAlignment="1" applyProtection="1">
      <alignment horizontal="right" vertical="center"/>
      <protection locked="0"/>
    </xf>
    <xf numFmtId="176" fontId="6" fillId="2" borderId="73" xfId="2" applyNumberFormat="1" applyFont="1" applyFill="1" applyBorder="1" applyAlignment="1" applyProtection="1">
      <alignment horizontal="right" vertical="center"/>
      <protection locked="0"/>
    </xf>
    <xf numFmtId="176" fontId="6" fillId="2" borderId="15" xfId="2" applyNumberFormat="1" applyFont="1" applyFill="1" applyBorder="1" applyAlignment="1" applyProtection="1">
      <alignment horizontal="right" vertical="center"/>
      <protection locked="0"/>
    </xf>
    <xf numFmtId="181" fontId="6" fillId="2" borderId="28" xfId="2" applyNumberFormat="1" applyFont="1" applyFill="1" applyBorder="1" applyAlignment="1" applyProtection="1">
      <alignment horizontal="right" vertical="center"/>
      <protection locked="0"/>
    </xf>
    <xf numFmtId="0" fontId="22" fillId="0" borderId="0" xfId="4" applyFont="1">
      <alignment vertical="center"/>
    </xf>
    <xf numFmtId="0" fontId="24" fillId="4" borderId="65" xfId="2" applyFont="1" applyFill="1" applyBorder="1" applyAlignment="1">
      <alignment horizontal="center" vertical="center"/>
    </xf>
    <xf numFmtId="0" fontId="25" fillId="0" borderId="0" xfId="0" applyFont="1">
      <alignment vertical="center"/>
    </xf>
    <xf numFmtId="0" fontId="8" fillId="0" borderId="0" xfId="0" applyFont="1">
      <alignment vertical="center"/>
    </xf>
    <xf numFmtId="0" fontId="26" fillId="0" borderId="0" xfId="2" applyFont="1" applyAlignment="1">
      <alignment horizontal="left" vertical="center"/>
    </xf>
    <xf numFmtId="0" fontId="27" fillId="0" borderId="0" xfId="2" applyFont="1">
      <alignment vertical="center"/>
    </xf>
    <xf numFmtId="0" fontId="6" fillId="8" borderId="83" xfId="2" applyFont="1" applyFill="1" applyBorder="1" applyAlignment="1">
      <alignment horizontal="center" vertical="center"/>
    </xf>
    <xf numFmtId="0" fontId="6" fillId="6" borderId="83" xfId="2" applyFont="1" applyFill="1" applyBorder="1" applyAlignment="1">
      <alignment horizontal="center" vertical="center"/>
    </xf>
    <xf numFmtId="0" fontId="24" fillId="4" borderId="85" xfId="2" applyFont="1" applyFill="1" applyBorder="1" applyAlignment="1">
      <alignment horizontal="center" vertical="center"/>
    </xf>
    <xf numFmtId="0" fontId="6" fillId="8" borderId="86" xfId="2" applyFont="1" applyFill="1" applyBorder="1" applyAlignment="1">
      <alignment horizontal="center" vertical="center"/>
    </xf>
    <xf numFmtId="181" fontId="6" fillId="3" borderId="6" xfId="2" applyNumberFormat="1" applyFont="1" applyFill="1" applyBorder="1" applyAlignment="1" applyProtection="1">
      <alignment horizontal="right" vertical="center"/>
      <protection locked="0"/>
    </xf>
    <xf numFmtId="179" fontId="6" fillId="5" borderId="93" xfId="2" applyNumberFormat="1" applyFont="1" applyFill="1" applyBorder="1">
      <alignment vertical="center"/>
    </xf>
    <xf numFmtId="9" fontId="8" fillId="0" borderId="0" xfId="1" applyFont="1" applyFill="1" applyBorder="1">
      <alignment vertical="center"/>
    </xf>
    <xf numFmtId="9" fontId="8" fillId="0" borderId="0" xfId="1" applyFont="1" applyFill="1" applyBorder="1" applyAlignment="1">
      <alignment horizontal="right" vertical="center"/>
    </xf>
    <xf numFmtId="0" fontId="8" fillId="0" borderId="0" xfId="2" applyFont="1" applyAlignment="1">
      <alignment horizontal="left" vertical="center"/>
    </xf>
    <xf numFmtId="0" fontId="23" fillId="0" borderId="0" xfId="2" applyFont="1">
      <alignment vertical="center"/>
    </xf>
    <xf numFmtId="0" fontId="22" fillId="0" borderId="0" xfId="2" applyFont="1">
      <alignment vertical="center"/>
    </xf>
    <xf numFmtId="0" fontId="23" fillId="0" borderId="0" xfId="0" applyFont="1">
      <alignment vertical="center"/>
    </xf>
    <xf numFmtId="0" fontId="8" fillId="0" borderId="0" xfId="0" applyFont="1" applyAlignment="1">
      <alignment horizontal="right" vertical="center"/>
    </xf>
    <xf numFmtId="0" fontId="8" fillId="0" borderId="0" xfId="0" applyFont="1" applyFill="1" applyBorder="1">
      <alignment vertical="center"/>
    </xf>
    <xf numFmtId="0" fontId="8" fillId="0" borderId="0" xfId="0" applyFont="1" applyFill="1" applyBorder="1" applyAlignment="1">
      <alignment horizontal="center" vertical="center"/>
    </xf>
    <xf numFmtId="0" fontId="20" fillId="0" borderId="0" xfId="0" applyFont="1" applyAlignment="1">
      <alignment vertical="center" wrapText="1"/>
    </xf>
    <xf numFmtId="0" fontId="8" fillId="2" borderId="1" xfId="2" applyFont="1" applyFill="1" applyBorder="1" applyAlignment="1" applyProtection="1">
      <alignment horizontal="right" vertical="center" indent="1"/>
      <protection locked="0"/>
    </xf>
    <xf numFmtId="0" fontId="6" fillId="0" borderId="0" xfId="4" applyFont="1">
      <alignment vertical="center"/>
    </xf>
    <xf numFmtId="0" fontId="8" fillId="0" borderId="6" xfId="4" applyFont="1" applyBorder="1" applyAlignment="1">
      <alignment horizontal="center" vertical="center" wrapText="1"/>
    </xf>
    <xf numFmtId="176" fontId="8" fillId="0" borderId="6" xfId="4" applyNumberFormat="1" applyFont="1" applyBorder="1" applyAlignment="1">
      <alignment horizontal="right" vertical="center"/>
    </xf>
    <xf numFmtId="176" fontId="8" fillId="0" borderId="48" xfId="4" applyNumberFormat="1" applyFont="1" applyBorder="1" applyAlignment="1">
      <alignment horizontal="right" vertical="center"/>
    </xf>
    <xf numFmtId="176" fontId="8" fillId="2" borderId="6" xfId="4" applyNumberFormat="1" applyFont="1" applyFill="1" applyBorder="1" applyAlignment="1">
      <alignment horizontal="right" vertical="center"/>
    </xf>
    <xf numFmtId="176" fontId="8" fillId="0" borderId="12" xfId="4" applyNumberFormat="1" applyFont="1" applyBorder="1" applyAlignment="1">
      <alignment horizontal="right" vertical="center"/>
    </xf>
    <xf numFmtId="0" fontId="3" fillId="0" borderId="0" xfId="2" applyFont="1" applyAlignment="1">
      <alignment horizontal="center" vertical="center"/>
    </xf>
    <xf numFmtId="180" fontId="8" fillId="3" borderId="96" xfId="4" applyNumberFormat="1" applyFont="1" applyFill="1" applyBorder="1">
      <alignment vertical="center"/>
    </xf>
    <xf numFmtId="0" fontId="6" fillId="0" borderId="96" xfId="4" applyFont="1" applyBorder="1">
      <alignment vertical="center"/>
    </xf>
    <xf numFmtId="0" fontId="8" fillId="0" borderId="96" xfId="4" applyFont="1" applyBorder="1" applyAlignment="1">
      <alignment horizontal="left" vertical="center"/>
    </xf>
    <xf numFmtId="180" fontId="8" fillId="0" borderId="0" xfId="4" applyNumberFormat="1" applyFont="1">
      <alignment vertical="center"/>
    </xf>
    <xf numFmtId="176" fontId="8" fillId="0" borderId="98" xfId="4" applyNumberFormat="1" applyFont="1" applyBorder="1" applyAlignment="1">
      <alignment horizontal="right" vertical="center"/>
    </xf>
    <xf numFmtId="0" fontId="6" fillId="0" borderId="99" xfId="2" applyFont="1" applyBorder="1" applyAlignment="1">
      <alignment horizontal="center" vertical="center"/>
    </xf>
    <xf numFmtId="176" fontId="8" fillId="0" borderId="100" xfId="4" applyNumberFormat="1" applyFont="1" applyBorder="1" applyAlignment="1">
      <alignment horizontal="right" vertical="center"/>
    </xf>
    <xf numFmtId="176" fontId="8" fillId="0" borderId="106" xfId="4" applyNumberFormat="1" applyFont="1" applyBorder="1" applyAlignment="1">
      <alignment horizontal="right" vertical="center"/>
    </xf>
    <xf numFmtId="176" fontId="8" fillId="2" borderId="16" xfId="4" applyNumberFormat="1" applyFont="1" applyFill="1" applyBorder="1" applyAlignment="1">
      <alignment horizontal="center" vertical="center"/>
    </xf>
    <xf numFmtId="9" fontId="8" fillId="2" borderId="6" xfId="1" applyFont="1" applyFill="1" applyBorder="1" applyAlignment="1">
      <alignment horizontal="right" vertical="center"/>
    </xf>
    <xf numFmtId="176" fontId="8" fillId="6" borderId="16" xfId="4" applyNumberFormat="1" applyFont="1" applyFill="1" applyBorder="1" applyAlignment="1">
      <alignment horizontal="center" vertical="center"/>
    </xf>
    <xf numFmtId="176" fontId="8" fillId="6" borderId="6" xfId="4" applyNumberFormat="1" applyFont="1" applyFill="1" applyBorder="1" applyAlignment="1">
      <alignment horizontal="right" vertical="center"/>
    </xf>
    <xf numFmtId="9" fontId="8" fillId="6" borderId="6" xfId="1" applyFont="1" applyFill="1" applyBorder="1" applyAlignment="1">
      <alignment horizontal="right" vertical="center"/>
    </xf>
    <xf numFmtId="176" fontId="8" fillId="0" borderId="7" xfId="4" applyNumberFormat="1" applyFont="1" applyBorder="1" applyAlignment="1">
      <alignment horizontal="right" vertical="center"/>
    </xf>
    <xf numFmtId="176" fontId="8" fillId="0" borderId="17" xfId="4" applyNumberFormat="1" applyFont="1" applyBorder="1" applyAlignment="1">
      <alignment horizontal="right" vertical="center"/>
    </xf>
    <xf numFmtId="176" fontId="8" fillId="2" borderId="17" xfId="4" applyNumberFormat="1" applyFont="1" applyFill="1" applyBorder="1" applyAlignment="1">
      <alignment horizontal="center" vertical="center"/>
    </xf>
    <xf numFmtId="176" fontId="8" fillId="6" borderId="17" xfId="4" applyNumberFormat="1" applyFont="1" applyFill="1" applyBorder="1" applyAlignment="1">
      <alignment horizontal="center" vertical="center"/>
    </xf>
    <xf numFmtId="0" fontId="30" fillId="0" borderId="113" xfId="4" applyFont="1" applyBorder="1" applyAlignment="1">
      <alignment horizontal="center" vertical="center"/>
    </xf>
    <xf numFmtId="176" fontId="16" fillId="0" borderId="30" xfId="4" applyNumberFormat="1" applyFont="1" applyBorder="1" applyAlignment="1">
      <alignment horizontal="right" vertical="center"/>
    </xf>
    <xf numFmtId="0" fontId="6" fillId="0" borderId="29" xfId="2" applyFont="1" applyBorder="1" applyAlignment="1">
      <alignment horizontal="center" vertical="center"/>
    </xf>
    <xf numFmtId="0" fontId="6" fillId="0" borderId="117" xfId="2" applyFont="1" applyBorder="1" applyAlignment="1">
      <alignment horizontal="center" vertical="center"/>
    </xf>
    <xf numFmtId="176" fontId="8" fillId="0" borderId="118" xfId="4" applyNumberFormat="1" applyFont="1" applyBorder="1" applyAlignment="1">
      <alignment horizontal="right" vertical="center"/>
    </xf>
    <xf numFmtId="0" fontId="8" fillId="0" borderId="0" xfId="2" applyFont="1" applyAlignment="1">
      <alignment vertical="center" textRotation="255"/>
    </xf>
    <xf numFmtId="0" fontId="6" fillId="0" borderId="0" xfId="2" applyFont="1" applyAlignment="1">
      <alignment horizontal="center" vertical="center" wrapText="1"/>
    </xf>
    <xf numFmtId="38" fontId="8" fillId="0" borderId="0" xfId="2" applyNumberFormat="1" applyFont="1" applyAlignment="1">
      <alignment vertical="center" wrapText="1"/>
    </xf>
    <xf numFmtId="176" fontId="8" fillId="0" borderId="0" xfId="5" applyNumberFormat="1" applyFont="1" applyFill="1" applyBorder="1" applyAlignment="1">
      <alignment horizontal="right" vertical="center"/>
    </xf>
    <xf numFmtId="1" fontId="8" fillId="0" borderId="119" xfId="4" applyNumberFormat="1" applyFont="1" applyBorder="1" applyAlignment="1">
      <alignment horizontal="right" vertical="center"/>
    </xf>
    <xf numFmtId="0" fontId="8" fillId="0" borderId="0" xfId="4" applyFont="1" applyAlignment="1">
      <alignment horizontal="right" vertical="center"/>
    </xf>
    <xf numFmtId="0" fontId="8" fillId="0" borderId="17" xfId="4" applyFont="1" applyBorder="1" applyAlignment="1">
      <alignment horizontal="center" vertical="center" wrapText="1"/>
    </xf>
    <xf numFmtId="176" fontId="8" fillId="6" borderId="6" xfId="4" applyNumberFormat="1" applyFont="1" applyFill="1" applyBorder="1" applyAlignment="1">
      <alignment horizontal="center" vertical="center"/>
    </xf>
    <xf numFmtId="0" fontId="8" fillId="0" borderId="0" xfId="2" applyFont="1" applyFill="1" applyBorder="1" applyAlignment="1" applyProtection="1">
      <alignment horizontal="right" vertical="center" indent="1"/>
      <protection locked="0"/>
    </xf>
    <xf numFmtId="38" fontId="8" fillId="3" borderId="1" xfId="5" applyFont="1" applyFill="1" applyBorder="1" applyAlignment="1">
      <alignment horizontal="right" vertical="center" indent="1"/>
    </xf>
    <xf numFmtId="0" fontId="8" fillId="0" borderId="0" xfId="2" quotePrefix="1" applyFont="1">
      <alignment vertical="center"/>
    </xf>
    <xf numFmtId="0" fontId="8" fillId="0" borderId="0" xfId="2" applyFont="1" applyAlignment="1">
      <alignment horizontal="right" vertical="center" indent="1"/>
    </xf>
    <xf numFmtId="182" fontId="8" fillId="3" borderId="1" xfId="1" applyNumberFormat="1" applyFont="1" applyFill="1" applyBorder="1" applyAlignment="1">
      <alignment horizontal="right" vertical="center" indent="1"/>
    </xf>
    <xf numFmtId="0" fontId="8" fillId="0" borderId="121" xfId="2" applyFont="1" applyBorder="1" applyAlignment="1">
      <alignment horizontal="right" vertical="center" indent="1"/>
    </xf>
    <xf numFmtId="176" fontId="6" fillId="0" borderId="6" xfId="2" applyNumberFormat="1" applyFont="1" applyBorder="1">
      <alignment vertical="center"/>
    </xf>
    <xf numFmtId="181" fontId="6" fillId="2" borderId="77" xfId="2" applyNumberFormat="1" applyFont="1" applyFill="1" applyBorder="1" applyAlignment="1" applyProtection="1">
      <alignment horizontal="right" vertical="center"/>
      <protection locked="0"/>
    </xf>
    <xf numFmtId="178" fontId="6" fillId="5" borderId="122" xfId="2" applyNumberFormat="1" applyFont="1" applyFill="1" applyBorder="1">
      <alignment vertical="center"/>
    </xf>
    <xf numFmtId="176" fontId="6" fillId="2" borderId="6" xfId="2" applyNumberFormat="1" applyFont="1" applyFill="1" applyBorder="1">
      <alignment vertical="center"/>
    </xf>
    <xf numFmtId="176" fontId="6" fillId="0" borderId="12" xfId="2" applyNumberFormat="1" applyFont="1" applyBorder="1">
      <alignment vertical="center"/>
    </xf>
    <xf numFmtId="176" fontId="6" fillId="0" borderId="135" xfId="2" applyNumberFormat="1" applyFont="1" applyBorder="1">
      <alignment vertical="center"/>
    </xf>
    <xf numFmtId="176" fontId="6" fillId="0" borderId="138" xfId="2" applyNumberFormat="1" applyFont="1" applyBorder="1" applyAlignment="1">
      <alignment horizontal="right" vertical="center"/>
    </xf>
    <xf numFmtId="176" fontId="6" fillId="0" borderId="83" xfId="2" applyNumberFormat="1" applyFont="1" applyBorder="1" applyAlignment="1">
      <alignment horizontal="right" vertical="center"/>
    </xf>
    <xf numFmtId="179" fontId="6" fillId="5" borderId="139" xfId="2" applyNumberFormat="1" applyFont="1" applyFill="1" applyBorder="1">
      <alignment vertical="center"/>
    </xf>
    <xf numFmtId="176" fontId="6" fillId="0" borderId="83" xfId="2" applyNumberFormat="1" applyFont="1" applyBorder="1">
      <alignment vertical="center"/>
    </xf>
    <xf numFmtId="176" fontId="6" fillId="0" borderId="14" xfId="2" applyNumberFormat="1" applyFont="1" applyBorder="1" applyAlignment="1">
      <alignment horizontal="right" vertical="center"/>
    </xf>
    <xf numFmtId="176" fontId="6" fillId="2" borderId="12" xfId="2" applyNumberFormat="1" applyFont="1" applyFill="1" applyBorder="1" applyAlignment="1" applyProtection="1">
      <alignment horizontal="right" vertical="center"/>
      <protection locked="0"/>
    </xf>
    <xf numFmtId="176" fontId="32" fillId="10" borderId="140" xfId="0" applyNumberFormat="1" applyFont="1" applyFill="1" applyBorder="1" applyAlignment="1" applyProtection="1">
      <alignment horizontal="right" vertical="center"/>
      <protection locked="0"/>
    </xf>
    <xf numFmtId="176" fontId="32" fillId="10" borderId="141" xfId="0" applyNumberFormat="1" applyFont="1" applyFill="1" applyBorder="1" applyAlignment="1" applyProtection="1">
      <alignment horizontal="right" vertical="center"/>
      <protection locked="0"/>
    </xf>
    <xf numFmtId="176" fontId="6" fillId="0" borderId="142" xfId="2" applyNumberFormat="1" applyFont="1" applyBorder="1" applyAlignment="1">
      <alignment horizontal="right" vertical="center"/>
    </xf>
    <xf numFmtId="179" fontId="6" fillId="5" borderId="143" xfId="2" applyNumberFormat="1" applyFont="1" applyFill="1" applyBorder="1">
      <alignment vertical="center"/>
    </xf>
    <xf numFmtId="176" fontId="6" fillId="2" borderId="83" xfId="2" applyNumberFormat="1" applyFont="1" applyFill="1" applyBorder="1" applyAlignment="1" applyProtection="1">
      <alignment horizontal="right" vertical="center"/>
      <protection locked="0"/>
    </xf>
    <xf numFmtId="176" fontId="6" fillId="2" borderId="19" xfId="2" applyNumberFormat="1" applyFont="1" applyFill="1" applyBorder="1" applyAlignment="1" applyProtection="1">
      <alignment horizontal="right" vertical="center"/>
      <protection locked="0"/>
    </xf>
    <xf numFmtId="176" fontId="6" fillId="2" borderId="17" xfId="2" applyNumberFormat="1" applyFont="1" applyFill="1" applyBorder="1" applyAlignment="1" applyProtection="1">
      <alignment horizontal="right" vertical="center"/>
      <protection locked="0"/>
    </xf>
    <xf numFmtId="176" fontId="6" fillId="2" borderId="144" xfId="2" applyNumberFormat="1" applyFont="1" applyFill="1" applyBorder="1" applyAlignment="1" applyProtection="1">
      <alignment horizontal="right" vertical="center"/>
      <protection locked="0"/>
    </xf>
    <xf numFmtId="179" fontId="6" fillId="5" borderId="145" xfId="2" applyNumberFormat="1" applyFont="1" applyFill="1" applyBorder="1">
      <alignment vertical="center"/>
    </xf>
    <xf numFmtId="176" fontId="6" fillId="0" borderId="60" xfId="2" applyNumberFormat="1" applyFont="1" applyBorder="1" applyAlignment="1">
      <alignment horizontal="right" vertical="center"/>
    </xf>
    <xf numFmtId="176" fontId="6" fillId="2" borderId="14" xfId="2" applyNumberFormat="1" applyFont="1" applyFill="1" applyBorder="1" applyAlignment="1" applyProtection="1">
      <alignment horizontal="right" vertical="center"/>
      <protection locked="0"/>
    </xf>
    <xf numFmtId="176" fontId="6" fillId="0" borderId="147" xfId="2" applyNumberFormat="1" applyFont="1" applyBorder="1" applyAlignment="1">
      <alignment horizontal="right" vertical="center"/>
    </xf>
    <xf numFmtId="179" fontId="6" fillId="5" borderId="122" xfId="2" applyNumberFormat="1" applyFont="1" applyFill="1" applyBorder="1">
      <alignment vertical="center"/>
    </xf>
    <xf numFmtId="179" fontId="6" fillId="5" borderId="84" xfId="2" applyNumberFormat="1" applyFont="1" applyFill="1" applyBorder="1">
      <alignment vertical="center"/>
    </xf>
    <xf numFmtId="176" fontId="6" fillId="0" borderId="149" xfId="2" applyNumberFormat="1" applyFont="1" applyBorder="1" applyAlignment="1">
      <alignment horizontal="right" vertical="center"/>
    </xf>
    <xf numFmtId="176" fontId="6" fillId="0" borderId="15" xfId="2" applyNumberFormat="1" applyFont="1" applyBorder="1" applyAlignment="1">
      <alignment horizontal="right" vertical="center"/>
    </xf>
    <xf numFmtId="176" fontId="6" fillId="0" borderId="55" xfId="2" applyNumberFormat="1" applyFont="1" applyBorder="1" applyAlignment="1">
      <alignment horizontal="right" vertical="center"/>
    </xf>
    <xf numFmtId="179" fontId="6" fillId="5" borderId="152" xfId="2" applyNumberFormat="1" applyFont="1" applyFill="1" applyBorder="1">
      <alignment vertical="center"/>
    </xf>
    <xf numFmtId="0" fontId="8" fillId="0" borderId="0" xfId="2" quotePrefix="1" applyFont="1" applyBorder="1">
      <alignment vertical="center"/>
    </xf>
    <xf numFmtId="176" fontId="6" fillId="0" borderId="155" xfId="2" applyNumberFormat="1" applyFont="1" applyBorder="1" applyAlignment="1">
      <alignment horizontal="right" vertical="center"/>
    </xf>
    <xf numFmtId="179" fontId="6" fillId="5" borderId="156" xfId="2" applyNumberFormat="1" applyFont="1" applyFill="1" applyBorder="1">
      <alignment vertical="center"/>
    </xf>
    <xf numFmtId="0" fontId="16" fillId="0" borderId="0" xfId="2" applyFont="1">
      <alignment vertical="center"/>
    </xf>
    <xf numFmtId="0" fontId="6" fillId="0" borderId="105" xfId="2" applyFont="1" applyBorder="1" applyAlignment="1">
      <alignment horizontal="center" vertical="center" wrapText="1"/>
    </xf>
    <xf numFmtId="176" fontId="8" fillId="0" borderId="6" xfId="4" applyNumberFormat="1" applyFont="1" applyBorder="1" applyAlignment="1">
      <alignment horizontal="right" vertical="center"/>
    </xf>
    <xf numFmtId="176" fontId="8" fillId="0" borderId="56" xfId="4" applyNumberFormat="1" applyFont="1" applyBorder="1">
      <alignment vertical="center"/>
    </xf>
    <xf numFmtId="176" fontId="8" fillId="0" borderId="57" xfId="4" applyNumberFormat="1" applyFont="1" applyBorder="1">
      <alignment vertical="center"/>
    </xf>
    <xf numFmtId="176" fontId="8" fillId="0" borderId="58" xfId="4" applyNumberFormat="1" applyFont="1" applyBorder="1">
      <alignment vertical="center"/>
    </xf>
    <xf numFmtId="176" fontId="8" fillId="0" borderId="56" xfId="4" applyNumberFormat="1" applyFont="1" applyBorder="1" applyAlignment="1">
      <alignment horizontal="center" vertical="center"/>
    </xf>
    <xf numFmtId="176" fontId="8" fillId="0" borderId="58" xfId="4" applyNumberFormat="1" applyFont="1" applyBorder="1" applyAlignment="1">
      <alignment horizontal="center" vertical="center"/>
    </xf>
    <xf numFmtId="176" fontId="8" fillId="0" borderId="59" xfId="4" applyNumberFormat="1" applyFont="1" applyBorder="1">
      <alignment vertical="center"/>
    </xf>
    <xf numFmtId="176" fontId="8" fillId="0" borderId="55" xfId="4" applyNumberFormat="1" applyFont="1" applyBorder="1" applyAlignment="1">
      <alignment horizontal="center" vertical="center"/>
    </xf>
    <xf numFmtId="176" fontId="8" fillId="0" borderId="6" xfId="4" applyNumberFormat="1" applyFont="1" applyBorder="1" applyAlignment="1">
      <alignment horizontal="right" vertical="center"/>
    </xf>
    <xf numFmtId="176" fontId="8" fillId="0" borderId="48" xfId="4" applyNumberFormat="1" applyFont="1" applyBorder="1" applyAlignment="1">
      <alignment horizontal="right" vertical="center"/>
    </xf>
    <xf numFmtId="176" fontId="16" fillId="0" borderId="114" xfId="4" applyNumberFormat="1" applyFont="1" applyBorder="1" applyAlignment="1">
      <alignment horizontal="right" vertical="center"/>
    </xf>
    <xf numFmtId="176" fontId="16" fillId="0" borderId="115" xfId="4" applyNumberFormat="1" applyFont="1" applyBorder="1" applyAlignment="1">
      <alignment horizontal="right" vertical="center"/>
    </xf>
    <xf numFmtId="176" fontId="16" fillId="0" borderId="116" xfId="4" applyNumberFormat="1" applyFont="1" applyBorder="1" applyAlignment="1">
      <alignment horizontal="right" vertical="center"/>
    </xf>
    <xf numFmtId="0" fontId="8" fillId="2" borderId="120" xfId="4" applyFont="1" applyFill="1" applyBorder="1" applyAlignment="1">
      <alignment horizontal="center" vertical="center"/>
    </xf>
    <xf numFmtId="0" fontId="8" fillId="2" borderId="21" xfId="4" applyFont="1" applyFill="1" applyBorder="1" applyAlignment="1">
      <alignment horizontal="center" vertical="center"/>
    </xf>
    <xf numFmtId="0" fontId="8" fillId="2" borderId="49" xfId="4" applyFont="1" applyFill="1" applyBorder="1" applyAlignment="1">
      <alignment horizontal="center" vertical="center"/>
    </xf>
    <xf numFmtId="0" fontId="8" fillId="0" borderId="6" xfId="4" applyFont="1" applyBorder="1" applyAlignment="1">
      <alignment horizontal="center" vertical="center"/>
    </xf>
    <xf numFmtId="0" fontId="8" fillId="0" borderId="48" xfId="4" applyFont="1" applyBorder="1" applyAlignment="1">
      <alignment horizontal="center" vertical="center"/>
    </xf>
    <xf numFmtId="0" fontId="8" fillId="0" borderId="52" xfId="4" applyFont="1" applyBorder="1" applyAlignment="1">
      <alignment horizontal="center" vertical="center" wrapText="1"/>
    </xf>
    <xf numFmtId="0" fontId="8" fillId="0" borderId="20" xfId="4" applyFont="1" applyBorder="1" applyAlignment="1">
      <alignment horizontal="center" vertical="center"/>
    </xf>
    <xf numFmtId="0" fontId="8" fillId="0" borderId="29" xfId="4" applyFont="1" applyBorder="1" applyAlignment="1">
      <alignment horizontal="center" vertical="center"/>
    </xf>
    <xf numFmtId="0" fontId="8" fillId="0" borderId="18" xfId="4" applyFont="1" applyBorder="1" applyAlignment="1">
      <alignment horizontal="center" vertical="center"/>
    </xf>
    <xf numFmtId="0" fontId="8" fillId="0" borderId="45" xfId="4" applyFont="1" applyBorder="1" applyAlignment="1">
      <alignment horizontal="center" vertical="center"/>
    </xf>
    <xf numFmtId="0" fontId="8" fillId="0" borderId="53" xfId="4" applyFont="1" applyBorder="1" applyAlignment="1">
      <alignment horizontal="center" vertical="center"/>
    </xf>
    <xf numFmtId="176" fontId="8" fillId="0" borderId="12" xfId="4" applyNumberFormat="1" applyFont="1" applyBorder="1" applyAlignment="1">
      <alignment horizontal="right" vertical="center"/>
    </xf>
    <xf numFmtId="176" fontId="8" fillId="0" borderId="14" xfId="4" applyNumberFormat="1" applyFont="1" applyBorder="1" applyAlignment="1">
      <alignment horizontal="right" vertical="center"/>
    </xf>
    <xf numFmtId="176" fontId="8" fillId="0" borderId="54" xfId="4" applyNumberFormat="1" applyFont="1" applyBorder="1" applyAlignment="1">
      <alignment horizontal="right" vertical="center"/>
    </xf>
    <xf numFmtId="0" fontId="14" fillId="7" borderId="46" xfId="4" applyFont="1" applyFill="1" applyBorder="1" applyAlignment="1">
      <alignment horizontal="center" vertical="center"/>
    </xf>
    <xf numFmtId="0" fontId="14" fillId="7" borderId="41" xfId="4" applyFont="1" applyFill="1" applyBorder="1" applyAlignment="1">
      <alignment horizontal="center" vertical="center"/>
    </xf>
    <xf numFmtId="0" fontId="14" fillId="7" borderId="29" xfId="4" applyFont="1" applyFill="1" applyBorder="1" applyAlignment="1">
      <alignment horizontal="center" vertical="center"/>
    </xf>
    <xf numFmtId="0" fontId="14" fillId="7" borderId="18" xfId="4" applyFont="1" applyFill="1" applyBorder="1" applyAlignment="1">
      <alignment horizontal="center" vertical="center"/>
    </xf>
    <xf numFmtId="0" fontId="14" fillId="7" borderId="42" xfId="4" applyFont="1" applyFill="1" applyBorder="1" applyAlignment="1">
      <alignment horizontal="center" vertical="center" wrapText="1"/>
    </xf>
    <xf numFmtId="0" fontId="14" fillId="7" borderId="14" xfId="4" applyFont="1" applyFill="1" applyBorder="1" applyAlignment="1">
      <alignment horizontal="center" vertical="center" wrapText="1"/>
    </xf>
    <xf numFmtId="0" fontId="14" fillId="7" borderId="14" xfId="4" applyFont="1" applyFill="1" applyBorder="1" applyAlignment="1">
      <alignment horizontal="center" vertical="center"/>
    </xf>
    <xf numFmtId="0" fontId="14" fillId="7" borderId="51" xfId="4" applyFont="1" applyFill="1" applyBorder="1" applyAlignment="1">
      <alignment horizontal="center" vertical="center" wrapText="1"/>
    </xf>
    <xf numFmtId="0" fontId="14" fillId="7" borderId="44" xfId="4" applyFont="1" applyFill="1" applyBorder="1" applyAlignment="1">
      <alignment horizontal="center" vertical="center" wrapText="1"/>
    </xf>
    <xf numFmtId="0" fontId="14" fillId="7" borderId="40" xfId="4" applyFont="1" applyFill="1" applyBorder="1" applyAlignment="1">
      <alignment horizontal="center" vertical="center" wrapText="1"/>
    </xf>
    <xf numFmtId="0" fontId="14" fillId="9" borderId="16" xfId="4" applyFont="1" applyFill="1" applyBorder="1" applyAlignment="1">
      <alignment horizontal="center" vertical="center" wrapText="1"/>
    </xf>
    <xf numFmtId="0" fontId="14" fillId="9" borderId="21" xfId="4" applyFont="1" applyFill="1" applyBorder="1" applyAlignment="1">
      <alignment horizontal="center" vertical="center" wrapText="1"/>
    </xf>
    <xf numFmtId="0" fontId="14" fillId="9" borderId="17" xfId="4" applyFont="1" applyFill="1" applyBorder="1" applyAlignment="1">
      <alignment horizontal="center" vertical="center" wrapText="1"/>
    </xf>
    <xf numFmtId="0" fontId="14" fillId="9" borderId="97" xfId="4" applyFont="1" applyFill="1" applyBorder="1" applyAlignment="1">
      <alignment horizontal="center" vertical="center" wrapText="1"/>
    </xf>
    <xf numFmtId="0" fontId="8" fillId="2" borderId="16" xfId="4" applyFont="1" applyFill="1" applyBorder="1" applyAlignment="1">
      <alignment horizontal="center" vertical="center"/>
    </xf>
    <xf numFmtId="0" fontId="6" fillId="0" borderId="31" xfId="2" applyFont="1" applyBorder="1" applyAlignment="1">
      <alignment horizontal="center" vertical="center" textRotation="255" wrapText="1"/>
    </xf>
    <xf numFmtId="0" fontId="6" fillId="0" borderId="32" xfId="2" applyFont="1" applyBorder="1" applyAlignment="1">
      <alignment horizontal="center" vertical="center" textRotation="255" wrapText="1"/>
    </xf>
    <xf numFmtId="0" fontId="6" fillId="0" borderId="33" xfId="2" applyFont="1" applyBorder="1" applyAlignment="1">
      <alignment horizontal="center" vertical="center" textRotation="255" wrapText="1"/>
    </xf>
    <xf numFmtId="176" fontId="16" fillId="2" borderId="22" xfId="4" applyNumberFormat="1" applyFont="1" applyFill="1" applyBorder="1">
      <alignment vertical="center"/>
    </xf>
    <xf numFmtId="176" fontId="16" fillId="2" borderId="23" xfId="4" applyNumberFormat="1" applyFont="1" applyFill="1" applyBorder="1">
      <alignment vertical="center"/>
    </xf>
    <xf numFmtId="176" fontId="16" fillId="6" borderId="24" xfId="4" applyNumberFormat="1" applyFont="1" applyFill="1" applyBorder="1" applyAlignment="1">
      <alignment horizontal="right" vertical="center"/>
    </xf>
    <xf numFmtId="176" fontId="16" fillId="6" borderId="23" xfId="4" applyNumberFormat="1" applyFont="1" applyFill="1" applyBorder="1" applyAlignment="1">
      <alignment horizontal="right" vertical="center"/>
    </xf>
    <xf numFmtId="176" fontId="16" fillId="6" borderId="50" xfId="4" applyNumberFormat="1" applyFont="1" applyFill="1" applyBorder="1" applyAlignment="1">
      <alignment horizontal="right" vertical="center"/>
    </xf>
    <xf numFmtId="176" fontId="16" fillId="2" borderId="26" xfId="4" applyNumberFormat="1" applyFont="1" applyFill="1" applyBorder="1">
      <alignment vertical="center"/>
    </xf>
    <xf numFmtId="176" fontId="16" fillId="2" borderId="27" xfId="4" applyNumberFormat="1" applyFont="1" applyFill="1" applyBorder="1">
      <alignment vertical="center"/>
    </xf>
    <xf numFmtId="176" fontId="16" fillId="6" borderId="26" xfId="4" applyNumberFormat="1" applyFont="1" applyFill="1" applyBorder="1" applyAlignment="1">
      <alignment horizontal="right" vertical="center"/>
    </xf>
    <xf numFmtId="176" fontId="16" fillId="6" borderId="27" xfId="4" applyNumberFormat="1" applyFont="1" applyFill="1" applyBorder="1" applyAlignment="1">
      <alignment horizontal="right" vertical="center"/>
    </xf>
    <xf numFmtId="176" fontId="16" fillId="6" borderId="39" xfId="4" applyNumberFormat="1" applyFont="1" applyFill="1" applyBorder="1" applyAlignment="1">
      <alignment horizontal="right" vertical="center"/>
    </xf>
    <xf numFmtId="176" fontId="16" fillId="0" borderId="113" xfId="4" applyNumberFormat="1" applyFont="1" applyBorder="1" applyAlignment="1">
      <alignment horizontal="right" vertical="center"/>
    </xf>
    <xf numFmtId="0" fontId="8" fillId="0" borderId="43" xfId="4" applyFont="1" applyBorder="1" applyAlignment="1">
      <alignment horizontal="center" vertical="center"/>
    </xf>
    <xf numFmtId="0" fontId="8" fillId="0" borderId="43" xfId="4" applyFont="1" applyBorder="1" applyAlignment="1">
      <alignment horizontal="center" vertical="center" wrapText="1"/>
    </xf>
    <xf numFmtId="0" fontId="8" fillId="0" borderId="6" xfId="4" applyFont="1" applyBorder="1" applyAlignment="1">
      <alignment horizontal="center" vertical="center" wrapText="1"/>
    </xf>
    <xf numFmtId="176" fontId="16" fillId="2" borderId="16" xfId="4" applyNumberFormat="1" applyFont="1" applyFill="1" applyBorder="1">
      <alignment vertical="center"/>
    </xf>
    <xf numFmtId="176" fontId="16" fillId="2" borderId="21" xfId="4" applyNumberFormat="1" applyFont="1" applyFill="1" applyBorder="1">
      <alignment vertical="center"/>
    </xf>
    <xf numFmtId="176" fontId="16" fillId="6" borderId="16" xfId="4" applyNumberFormat="1" applyFont="1" applyFill="1" applyBorder="1" applyAlignment="1">
      <alignment horizontal="right" vertical="center"/>
    </xf>
    <xf numFmtId="176" fontId="16" fillId="6" borderId="21" xfId="4" applyNumberFormat="1" applyFont="1" applyFill="1" applyBorder="1" applyAlignment="1">
      <alignment horizontal="right" vertical="center"/>
    </xf>
    <xf numFmtId="176" fontId="16" fillId="6" borderId="49" xfId="4" applyNumberFormat="1" applyFont="1" applyFill="1" applyBorder="1" applyAlignment="1">
      <alignment horizontal="right" vertical="center"/>
    </xf>
    <xf numFmtId="176" fontId="8" fillId="0" borderId="6" xfId="4" applyNumberFormat="1" applyFont="1" applyBorder="1" applyAlignment="1">
      <alignment horizontal="center" vertical="center"/>
    </xf>
    <xf numFmtId="176" fontId="8" fillId="2" borderId="6" xfId="4" applyNumberFormat="1" applyFont="1" applyFill="1" applyBorder="1">
      <alignment vertical="center"/>
    </xf>
    <xf numFmtId="176" fontId="8" fillId="6" borderId="6" xfId="4" applyNumberFormat="1" applyFont="1" applyFill="1" applyBorder="1" applyAlignment="1">
      <alignment horizontal="right" vertical="center"/>
    </xf>
    <xf numFmtId="176" fontId="8" fillId="6" borderId="48" xfId="4" applyNumberFormat="1" applyFont="1" applyFill="1" applyBorder="1" applyAlignment="1">
      <alignment horizontal="right" vertical="center"/>
    </xf>
    <xf numFmtId="0" fontId="8" fillId="0" borderId="42" xfId="4" applyFont="1" applyBorder="1" applyAlignment="1">
      <alignment horizontal="center" vertical="center"/>
    </xf>
    <xf numFmtId="0" fontId="8" fillId="0" borderId="15" xfId="4" applyFont="1" applyBorder="1" applyAlignment="1">
      <alignment horizontal="center" vertical="center"/>
    </xf>
    <xf numFmtId="176" fontId="8" fillId="0" borderId="101" xfId="5" applyNumberFormat="1" applyFont="1" applyBorder="1" applyAlignment="1">
      <alignment horizontal="right" vertical="center"/>
    </xf>
    <xf numFmtId="176" fontId="8" fillId="0" borderId="102" xfId="5" applyNumberFormat="1" applyFont="1" applyBorder="1" applyAlignment="1">
      <alignment horizontal="right" vertical="center"/>
    </xf>
    <xf numFmtId="176" fontId="8" fillId="0" borderId="103" xfId="5" applyNumberFormat="1" applyFont="1" applyBorder="1" applyAlignment="1">
      <alignment horizontal="right" vertical="center"/>
    </xf>
    <xf numFmtId="0" fontId="8" fillId="0" borderId="47" xfId="4" applyFont="1" applyBorder="1" applyAlignment="1">
      <alignment horizontal="center" vertical="center"/>
    </xf>
    <xf numFmtId="0" fontId="8" fillId="0" borderId="111" xfId="4" applyFont="1" applyBorder="1" applyAlignment="1">
      <alignment horizontal="center" vertical="center"/>
    </xf>
    <xf numFmtId="0" fontId="8" fillId="0" borderId="7" xfId="4" applyFont="1" applyBorder="1" applyAlignment="1">
      <alignment horizontal="center" vertical="center"/>
    </xf>
    <xf numFmtId="176" fontId="8" fillId="0" borderId="104" xfId="5" applyNumberFormat="1" applyFont="1" applyBorder="1" applyAlignment="1">
      <alignment horizontal="right" vertical="center"/>
    </xf>
    <xf numFmtId="0" fontId="8" fillId="0" borderId="112" xfId="4" applyFont="1" applyBorder="1" applyAlignment="1">
      <alignment horizontal="center" vertical="center" wrapText="1"/>
    </xf>
    <xf numFmtId="0" fontId="8" fillId="0" borderId="17" xfId="4" applyFont="1" applyBorder="1" applyAlignment="1">
      <alignment horizontal="center" vertical="center" wrapText="1"/>
    </xf>
    <xf numFmtId="176" fontId="8" fillId="2" borderId="107" xfId="5" applyNumberFormat="1" applyFont="1" applyFill="1" applyBorder="1" applyAlignment="1">
      <alignment horizontal="right" vertical="center"/>
    </xf>
    <xf numFmtId="176" fontId="8" fillId="2" borderId="108" xfId="5" applyNumberFormat="1" applyFont="1" applyFill="1" applyBorder="1" applyAlignment="1">
      <alignment horizontal="right" vertical="center"/>
    </xf>
    <xf numFmtId="176" fontId="8" fillId="2" borderId="109" xfId="5" applyNumberFormat="1" applyFont="1" applyFill="1" applyBorder="1" applyAlignment="1">
      <alignment horizontal="right" vertical="center"/>
    </xf>
    <xf numFmtId="176" fontId="8" fillId="6" borderId="107" xfId="5" applyNumberFormat="1" applyFont="1" applyFill="1" applyBorder="1" applyAlignment="1">
      <alignment horizontal="right" vertical="center"/>
    </xf>
    <xf numFmtId="176" fontId="8" fillId="6" borderId="108" xfId="5" applyNumberFormat="1" applyFont="1" applyFill="1" applyBorder="1" applyAlignment="1">
      <alignment horizontal="right" vertical="center"/>
    </xf>
    <xf numFmtId="176" fontId="8" fillId="6" borderId="110" xfId="5" applyNumberFormat="1" applyFont="1" applyFill="1" applyBorder="1" applyAlignment="1">
      <alignment horizontal="right" vertical="center"/>
    </xf>
    <xf numFmtId="0" fontId="8" fillId="0" borderId="46" xfId="2" applyFont="1" applyBorder="1" applyAlignment="1">
      <alignment vertical="center" textRotation="255"/>
    </xf>
    <xf numFmtId="0" fontId="8" fillId="0" borderId="29" xfId="2" applyFont="1" applyBorder="1" applyAlignment="1">
      <alignment vertical="center" textRotation="255"/>
    </xf>
    <xf numFmtId="176" fontId="8" fillId="2" borderId="36" xfId="5" applyNumberFormat="1" applyFont="1" applyFill="1" applyBorder="1" applyAlignment="1">
      <alignment horizontal="right" vertical="center"/>
    </xf>
    <xf numFmtId="176" fontId="8" fillId="2" borderId="37" xfId="5" applyNumberFormat="1" applyFont="1" applyFill="1" applyBorder="1" applyAlignment="1">
      <alignment horizontal="right" vertical="center"/>
    </xf>
    <xf numFmtId="176" fontId="8" fillId="2" borderId="35" xfId="5" applyNumberFormat="1" applyFont="1" applyFill="1" applyBorder="1" applyAlignment="1">
      <alignment horizontal="right" vertical="center"/>
    </xf>
    <xf numFmtId="176" fontId="8" fillId="6" borderId="36" xfId="5" applyNumberFormat="1" applyFont="1" applyFill="1" applyBorder="1" applyAlignment="1">
      <alignment horizontal="right" vertical="center"/>
    </xf>
    <xf numFmtId="176" fontId="8" fillId="6" borderId="37" xfId="5" applyNumberFormat="1" applyFont="1" applyFill="1" applyBorder="1" applyAlignment="1">
      <alignment horizontal="right" vertical="center"/>
    </xf>
    <xf numFmtId="176" fontId="8" fillId="6" borderId="38" xfId="5" applyNumberFormat="1" applyFont="1" applyFill="1" applyBorder="1" applyAlignment="1">
      <alignment horizontal="right" vertical="center"/>
    </xf>
    <xf numFmtId="0" fontId="8" fillId="0" borderId="31" xfId="4" applyFont="1" applyBorder="1" applyAlignment="1">
      <alignment horizontal="center" vertical="center" wrapText="1"/>
    </xf>
    <xf numFmtId="0" fontId="8" fillId="0" borderId="32" xfId="4" applyFont="1" applyBorder="1" applyAlignment="1">
      <alignment horizontal="center" vertical="center" wrapText="1"/>
    </xf>
    <xf numFmtId="0" fontId="6" fillId="0" borderId="0" xfId="4" applyFont="1">
      <alignment vertical="center"/>
    </xf>
    <xf numFmtId="0" fontId="3" fillId="0" borderId="0" xfId="4" applyFont="1" applyAlignment="1">
      <alignment horizontal="center" vertical="center"/>
    </xf>
    <xf numFmtId="0" fontId="14" fillId="7" borderId="43" xfId="4" applyFont="1" applyFill="1" applyBorder="1" applyAlignment="1">
      <alignment horizontal="center" vertical="center" wrapText="1"/>
    </xf>
    <xf numFmtId="0" fontId="14" fillId="7" borderId="47" xfId="4" applyFont="1" applyFill="1" applyBorder="1" applyAlignment="1">
      <alignment horizontal="center" vertical="center" wrapText="1"/>
    </xf>
    <xf numFmtId="0" fontId="14" fillId="9" borderId="49" xfId="4" applyFont="1" applyFill="1" applyBorder="1" applyAlignment="1">
      <alignment horizontal="center" vertical="center" wrapText="1"/>
    </xf>
    <xf numFmtId="0" fontId="8" fillId="2" borderId="56" xfId="4" applyFont="1" applyFill="1" applyBorder="1" applyAlignment="1">
      <alignment horizontal="center" vertical="center"/>
    </xf>
    <xf numFmtId="0" fontId="8" fillId="2" borderId="57" xfId="4" applyFont="1" applyFill="1" applyBorder="1" applyAlignment="1">
      <alignment horizontal="center" vertical="center"/>
    </xf>
    <xf numFmtId="0" fontId="8" fillId="2" borderId="59" xfId="4" applyFont="1" applyFill="1" applyBorder="1" applyAlignment="1">
      <alignment horizontal="center" vertical="center"/>
    </xf>
    <xf numFmtId="0" fontId="6" fillId="0" borderId="41" xfId="4" applyFont="1" applyBorder="1" applyAlignment="1">
      <alignment horizontal="center" vertical="center"/>
    </xf>
    <xf numFmtId="0" fontId="6" fillId="0" borderId="18" xfId="4" applyFont="1" applyBorder="1" applyAlignment="1">
      <alignment horizontal="center" vertical="center"/>
    </xf>
    <xf numFmtId="0" fontId="6" fillId="0" borderId="19" xfId="4" applyFont="1" applyBorder="1" applyAlignment="1">
      <alignment horizontal="center" vertical="center"/>
    </xf>
    <xf numFmtId="176" fontId="8" fillId="0" borderId="42" xfId="4" applyNumberFormat="1" applyFont="1" applyBorder="1" applyAlignment="1">
      <alignment horizontal="right" vertical="center"/>
    </xf>
    <xf numFmtId="176" fontId="8" fillId="0" borderId="15" xfId="4" applyNumberFormat="1" applyFont="1" applyBorder="1" applyAlignment="1">
      <alignment horizontal="right" vertical="center"/>
    </xf>
    <xf numFmtId="38" fontId="13" fillId="0" borderId="12" xfId="3" applyFont="1" applyBorder="1" applyAlignment="1">
      <alignment horizontal="center" vertical="center" wrapText="1"/>
    </xf>
    <xf numFmtId="38" fontId="13" fillId="0" borderId="14" xfId="3" applyFont="1" applyBorder="1" applyAlignment="1">
      <alignment horizontal="center" vertical="center" wrapText="1"/>
    </xf>
    <xf numFmtId="38" fontId="13" fillId="0" borderId="60" xfId="3" applyFont="1" applyBorder="1" applyAlignment="1">
      <alignment horizontal="center" vertical="center" wrapText="1"/>
    </xf>
    <xf numFmtId="38" fontId="13" fillId="0" borderId="87" xfId="3" applyFont="1" applyBorder="1" applyAlignment="1">
      <alignment horizontal="center" vertical="center" wrapText="1"/>
    </xf>
    <xf numFmtId="38" fontId="13" fillId="0" borderId="94" xfId="3" applyFont="1" applyBorder="1" applyAlignment="1">
      <alignment horizontal="center" vertical="center" wrapText="1"/>
    </xf>
    <xf numFmtId="38" fontId="31" fillId="0" borderId="132" xfId="0" applyNumberFormat="1" applyFont="1" applyBorder="1" applyAlignment="1">
      <alignment horizontal="center" vertical="center"/>
    </xf>
    <xf numFmtId="38" fontId="31" fillId="0" borderId="124" xfId="0" applyNumberFormat="1" applyFont="1" applyBorder="1" applyAlignment="1">
      <alignment horizontal="center" vertical="center"/>
    </xf>
    <xf numFmtId="38" fontId="31" fillId="0" borderId="125" xfId="0" applyNumberFormat="1" applyFont="1" applyBorder="1" applyAlignment="1">
      <alignment horizontal="center" vertical="center"/>
    </xf>
    <xf numFmtId="38" fontId="31" fillId="0" borderId="133" xfId="0" applyNumberFormat="1" applyFont="1" applyBorder="1" applyAlignment="1">
      <alignment horizontal="center" vertical="center"/>
    </xf>
    <xf numFmtId="38" fontId="31" fillId="0" borderId="127" xfId="0" applyNumberFormat="1" applyFont="1" applyBorder="1" applyAlignment="1">
      <alignment horizontal="center" vertical="center"/>
    </xf>
    <xf numFmtId="38" fontId="31" fillId="0" borderId="128" xfId="0" applyNumberFormat="1" applyFont="1" applyBorder="1" applyAlignment="1">
      <alignment horizontal="center" vertical="center"/>
    </xf>
    <xf numFmtId="38" fontId="31" fillId="0" borderId="134" xfId="0" applyNumberFormat="1" applyFont="1" applyBorder="1" applyAlignment="1">
      <alignment horizontal="center" vertical="center"/>
    </xf>
    <xf numFmtId="38" fontId="31" fillId="0" borderId="130" xfId="0" applyNumberFormat="1" applyFont="1" applyBorder="1" applyAlignment="1">
      <alignment horizontal="center" vertical="center"/>
    </xf>
    <xf numFmtId="38" fontId="31" fillId="0" borderId="131" xfId="0" applyNumberFormat="1" applyFont="1" applyBorder="1" applyAlignment="1">
      <alignment horizontal="center" vertical="center"/>
    </xf>
    <xf numFmtId="38" fontId="13" fillId="0" borderId="75" xfId="3" applyFont="1" applyBorder="1" applyAlignment="1">
      <alignment horizontal="center" vertical="center"/>
    </xf>
    <xf numFmtId="38" fontId="13" fillId="0" borderId="80" xfId="3" applyFont="1" applyBorder="1" applyAlignment="1">
      <alignment horizontal="center" vertical="center"/>
    </xf>
    <xf numFmtId="38" fontId="13" fillId="0" borderId="76" xfId="3" applyFont="1" applyBorder="1" applyAlignment="1">
      <alignment horizontal="center" vertical="center"/>
    </xf>
    <xf numFmtId="38" fontId="31" fillId="0" borderId="126" xfId="0" applyNumberFormat="1" applyFont="1" applyBorder="1" applyAlignment="1">
      <alignment horizontal="center" vertical="center"/>
    </xf>
    <xf numFmtId="38" fontId="31" fillId="0" borderId="129" xfId="0" applyNumberFormat="1" applyFont="1" applyBorder="1" applyAlignment="1">
      <alignment horizontal="center" vertical="center"/>
    </xf>
    <xf numFmtId="38" fontId="13" fillId="0" borderId="60" xfId="3" applyFont="1" applyBorder="1" applyAlignment="1">
      <alignment horizontal="center" vertical="center"/>
    </xf>
    <xf numFmtId="38" fontId="13" fillId="0" borderId="79" xfId="3" applyFont="1" applyBorder="1" applyAlignment="1">
      <alignment horizontal="center" vertical="center"/>
    </xf>
    <xf numFmtId="38" fontId="13" fillId="0" borderId="88" xfId="3" applyFont="1" applyBorder="1" applyAlignment="1">
      <alignment horizontal="center" vertical="center" wrapText="1"/>
    </xf>
    <xf numFmtId="38" fontId="13" fillId="0" borderId="75" xfId="3" applyFont="1" applyBorder="1" applyAlignment="1">
      <alignment horizontal="center" vertical="center" wrapText="1"/>
    </xf>
    <xf numFmtId="38" fontId="13" fillId="0" borderId="80" xfId="3" applyFont="1" applyBorder="1" applyAlignment="1">
      <alignment horizontal="center" vertical="center" wrapText="1"/>
    </xf>
    <xf numFmtId="38" fontId="13" fillId="0" borderId="76" xfId="3" applyFont="1" applyBorder="1" applyAlignment="1">
      <alignment horizontal="center" vertical="center" wrapText="1"/>
    </xf>
    <xf numFmtId="38" fontId="12" fillId="0" borderId="13" xfId="3" applyFont="1" applyBorder="1" applyAlignment="1">
      <alignment horizontal="center" vertical="center" wrapText="1"/>
    </xf>
    <xf numFmtId="38" fontId="12" fillId="0" borderId="66" xfId="3" applyFont="1" applyBorder="1" applyAlignment="1">
      <alignment horizontal="center" vertical="center" wrapText="1"/>
    </xf>
    <xf numFmtId="38" fontId="13" fillId="0" borderId="90" xfId="3" applyFont="1" applyBorder="1" applyAlignment="1">
      <alignment horizontal="center" vertical="center" wrapText="1"/>
    </xf>
    <xf numFmtId="38" fontId="13" fillId="0" borderId="91" xfId="3" applyFont="1" applyBorder="1" applyAlignment="1">
      <alignment horizontal="center" vertical="center" wrapText="1"/>
    </xf>
    <xf numFmtId="38" fontId="13" fillId="0" borderId="92" xfId="3" applyFont="1" applyBorder="1" applyAlignment="1">
      <alignment horizontal="center" vertical="center" wrapText="1"/>
    </xf>
    <xf numFmtId="38" fontId="12" fillId="0" borderId="11" xfId="3" applyFont="1" applyBorder="1" applyAlignment="1">
      <alignment horizontal="center" vertical="center" wrapText="1"/>
    </xf>
    <xf numFmtId="38" fontId="12" fillId="0" borderId="78" xfId="3" applyFont="1" applyBorder="1" applyAlignment="1">
      <alignment horizontal="center" vertical="center" wrapText="1"/>
    </xf>
    <xf numFmtId="38" fontId="13" fillId="0" borderId="15" xfId="3" applyFont="1" applyBorder="1" applyAlignment="1">
      <alignment horizontal="center" vertical="center" wrapText="1"/>
    </xf>
    <xf numFmtId="38" fontId="13" fillId="0" borderId="16" xfId="3" applyFont="1" applyBorder="1" applyAlignment="1">
      <alignment horizontal="center" vertical="center"/>
    </xf>
    <xf numFmtId="38" fontId="13" fillId="0" borderId="21" xfId="3" applyFont="1" applyBorder="1" applyAlignment="1">
      <alignment horizontal="center" vertical="center"/>
    </xf>
    <xf numFmtId="38" fontId="13" fillId="0" borderId="17" xfId="3" applyFont="1" applyBorder="1" applyAlignment="1">
      <alignment horizontal="center" vertical="center"/>
    </xf>
    <xf numFmtId="0" fontId="6" fillId="0" borderId="0" xfId="2" applyFont="1" applyAlignment="1">
      <alignment horizontal="left" vertical="center"/>
    </xf>
    <xf numFmtId="0" fontId="3" fillId="0" borderId="0" xfId="2" applyFont="1" applyAlignment="1">
      <alignment horizontal="center" vertical="center"/>
    </xf>
    <xf numFmtId="38" fontId="12" fillId="0" borderId="8" xfId="3" applyFont="1" applyBorder="1" applyAlignment="1">
      <alignment horizontal="center" vertical="center"/>
    </xf>
    <xf numFmtId="38" fontId="12" fillId="0" borderId="9" xfId="3" applyFont="1" applyBorder="1" applyAlignment="1">
      <alignment horizontal="center" vertical="center"/>
    </xf>
    <xf numFmtId="38" fontId="12" fillId="0" borderId="10" xfId="3" applyFont="1" applyBorder="1" applyAlignment="1">
      <alignment horizontal="center" vertical="center"/>
    </xf>
    <xf numFmtId="0" fontId="6" fillId="5" borderId="64" xfId="2" applyFont="1" applyFill="1" applyBorder="1" applyAlignment="1">
      <alignment horizontal="center" vertical="center"/>
    </xf>
    <xf numFmtId="0" fontId="6" fillId="5" borderId="84" xfId="2" applyFont="1" applyFill="1" applyBorder="1" applyAlignment="1">
      <alignment horizontal="center" vertical="center"/>
    </xf>
    <xf numFmtId="0" fontId="24" fillId="4" borderId="34" xfId="2" applyFont="1" applyFill="1" applyBorder="1" applyAlignment="1">
      <alignment horizontal="center" vertical="center"/>
    </xf>
    <xf numFmtId="0" fontId="24" fillId="4" borderId="37" xfId="2" applyFont="1" applyFill="1" applyBorder="1" applyAlignment="1">
      <alignment horizontal="center" vertical="center"/>
    </xf>
    <xf numFmtId="0" fontId="24" fillId="4" borderId="35" xfId="2" applyFont="1" applyFill="1" applyBorder="1" applyAlignment="1">
      <alignment horizontal="center" vertical="center"/>
    </xf>
    <xf numFmtId="38" fontId="13" fillId="0" borderId="67" xfId="3" applyFont="1" applyBorder="1" applyAlignment="1">
      <alignment horizontal="center" vertical="center" wrapText="1"/>
    </xf>
    <xf numFmtId="38" fontId="31" fillId="0" borderId="123" xfId="0" applyNumberFormat="1" applyFont="1" applyBorder="1" applyAlignment="1">
      <alignment horizontal="center" vertical="center"/>
    </xf>
    <xf numFmtId="38" fontId="12" fillId="0" borderId="68" xfId="3" applyFont="1" applyBorder="1" applyAlignment="1">
      <alignment horizontal="center" vertical="center" wrapText="1"/>
    </xf>
    <xf numFmtId="38" fontId="12" fillId="0" borderId="89" xfId="3" applyFont="1" applyBorder="1" applyAlignment="1">
      <alignment horizontal="center" vertical="center" wrapText="1"/>
    </xf>
    <xf numFmtId="38" fontId="12" fillId="0" borderId="18" xfId="3" applyFont="1" applyBorder="1" applyAlignment="1">
      <alignment horizontal="center" vertical="center" wrapText="1"/>
    </xf>
    <xf numFmtId="38" fontId="12" fillId="0" borderId="95" xfId="3" applyFont="1" applyBorder="1" applyAlignment="1">
      <alignment horizontal="center" vertical="center" wrapText="1"/>
    </xf>
    <xf numFmtId="38" fontId="31" fillId="0" borderId="136" xfId="0" applyNumberFormat="1" applyFont="1" applyBorder="1" applyAlignment="1">
      <alignment horizontal="center" vertical="center"/>
    </xf>
    <xf numFmtId="38" fontId="31" fillId="0" borderId="137" xfId="0" applyNumberFormat="1" applyFont="1" applyBorder="1" applyAlignment="1">
      <alignment horizontal="center" vertical="center"/>
    </xf>
    <xf numFmtId="38" fontId="13" fillId="0" borderId="20" xfId="3" applyFont="1" applyBorder="1" applyAlignment="1">
      <alignment horizontal="center" vertical="center"/>
    </xf>
    <xf numFmtId="38" fontId="13" fillId="0" borderId="157" xfId="3" applyFont="1" applyBorder="1" applyAlignment="1">
      <alignment horizontal="center" vertical="center" wrapText="1"/>
    </xf>
    <xf numFmtId="38" fontId="13" fillId="0" borderId="83" xfId="3" applyFont="1" applyBorder="1" applyAlignment="1">
      <alignment horizontal="center" vertical="center"/>
    </xf>
    <xf numFmtId="38" fontId="13" fillId="0" borderId="15" xfId="3" applyFont="1" applyBorder="1" applyAlignment="1">
      <alignment horizontal="center" vertical="center"/>
    </xf>
    <xf numFmtId="38" fontId="13" fillId="0" borderId="88" xfId="3" applyFont="1" applyBorder="1" applyAlignment="1">
      <alignment horizontal="center" vertical="center"/>
    </xf>
    <xf numFmtId="38" fontId="13" fillId="0" borderId="6" xfId="3" applyFont="1" applyBorder="1" applyAlignment="1">
      <alignment horizontal="center" vertical="center"/>
    </xf>
    <xf numFmtId="38" fontId="12" fillId="0" borderId="6" xfId="3" applyFont="1" applyBorder="1" applyAlignment="1">
      <alignment horizontal="center" vertical="center" wrapText="1"/>
    </xf>
    <xf numFmtId="38" fontId="13" fillId="0" borderId="77" xfId="3" applyFont="1" applyBorder="1" applyAlignment="1">
      <alignment horizontal="center" vertical="center" wrapText="1"/>
    </xf>
    <xf numFmtId="38" fontId="13" fillId="0" borderId="148" xfId="3" applyFont="1" applyBorder="1" applyAlignment="1">
      <alignment horizontal="center" vertical="center"/>
    </xf>
    <xf numFmtId="38" fontId="13" fillId="0" borderId="19" xfId="3" applyFont="1" applyBorder="1" applyAlignment="1">
      <alignment horizontal="center" vertical="center"/>
    </xf>
    <xf numFmtId="38" fontId="12" fillId="0" borderId="72" xfId="3" applyFont="1" applyBorder="1" applyAlignment="1">
      <alignment horizontal="center" vertical="center" wrapText="1"/>
    </xf>
    <xf numFmtId="38" fontId="13" fillId="0" borderId="146" xfId="3" applyFont="1" applyBorder="1" applyAlignment="1">
      <alignment horizontal="center" vertical="center" wrapText="1"/>
    </xf>
    <xf numFmtId="0" fontId="24" fillId="4" borderId="8" xfId="2" applyFont="1" applyFill="1" applyBorder="1" applyAlignment="1">
      <alignment horizontal="center" vertical="center"/>
    </xf>
    <xf numFmtId="0" fontId="24" fillId="4" borderId="9" xfId="2" applyFont="1" applyFill="1" applyBorder="1" applyAlignment="1">
      <alignment horizontal="center" vertical="center"/>
    </xf>
    <xf numFmtId="0" fontId="24" fillId="4" borderId="10" xfId="2" applyFont="1" applyFill="1" applyBorder="1" applyAlignment="1">
      <alignment horizontal="center" vertical="center"/>
    </xf>
    <xf numFmtId="38" fontId="12" fillId="0" borderId="71" xfId="3" applyFont="1" applyBorder="1" applyAlignment="1">
      <alignment horizontal="center" vertical="center" wrapText="1"/>
    </xf>
    <xf numFmtId="0" fontId="6" fillId="5" borderId="63" xfId="2" applyFont="1" applyFill="1" applyBorder="1" applyAlignment="1">
      <alignment horizontal="center" vertical="center"/>
    </xf>
    <xf numFmtId="38" fontId="12" fillId="0" borderId="82" xfId="3" applyFont="1" applyBorder="1" applyAlignment="1">
      <alignment horizontal="center" vertical="center" wrapText="1"/>
    </xf>
    <xf numFmtId="38" fontId="12" fillId="0" borderId="153" xfId="3" applyFont="1" applyBorder="1" applyAlignment="1">
      <alignment horizontal="center" vertical="center" wrapText="1"/>
    </xf>
    <xf numFmtId="38" fontId="12" fillId="0" borderId="154" xfId="3" applyFont="1" applyBorder="1" applyAlignment="1">
      <alignment horizontal="center" vertical="center" wrapText="1"/>
    </xf>
    <xf numFmtId="38" fontId="13" fillId="0" borderId="151" xfId="3" applyFont="1" applyBorder="1" applyAlignment="1">
      <alignment horizontal="center" vertical="center" wrapText="1"/>
    </xf>
    <xf numFmtId="38" fontId="12" fillId="0" borderId="55" xfId="3" applyFont="1" applyBorder="1" applyAlignment="1">
      <alignment horizontal="center" vertical="center" wrapText="1"/>
    </xf>
    <xf numFmtId="38" fontId="13" fillId="0" borderId="61" xfId="3" applyFont="1" applyBorder="1" applyAlignment="1">
      <alignment horizontal="center" vertical="center"/>
    </xf>
    <xf numFmtId="38" fontId="13" fillId="0" borderId="81" xfId="3" applyFont="1" applyBorder="1" applyAlignment="1">
      <alignment horizontal="center" vertical="center"/>
    </xf>
    <xf numFmtId="38" fontId="13" fillId="0" borderId="62" xfId="3" applyFont="1" applyBorder="1" applyAlignment="1">
      <alignment horizontal="center" vertical="center"/>
    </xf>
    <xf numFmtId="38" fontId="12" fillId="0" borderId="150" xfId="3" applyFont="1" applyBorder="1" applyAlignment="1">
      <alignment horizontal="center" vertical="center" wrapText="1"/>
    </xf>
    <xf numFmtId="0" fontId="8" fillId="0" borderId="0" xfId="0" applyFont="1" applyAlignment="1">
      <alignment horizontal="right" vertical="center" wrapText="1"/>
    </xf>
    <xf numFmtId="0" fontId="8" fillId="0" borderId="0" xfId="0" applyFont="1" applyAlignment="1">
      <alignment horizontal="right" vertical="center"/>
    </xf>
    <xf numFmtId="0" fontId="3" fillId="0" borderId="0" xfId="2" applyFont="1" applyFill="1" applyBorder="1" applyAlignment="1">
      <alignment horizontal="center" vertical="center"/>
    </xf>
    <xf numFmtId="0" fontId="6" fillId="0" borderId="158" xfId="2" applyFont="1" applyBorder="1" applyAlignment="1">
      <alignment horizontal="center" vertical="center" wrapText="1"/>
    </xf>
    <xf numFmtId="176" fontId="16" fillId="2" borderId="159" xfId="4" applyNumberFormat="1" applyFont="1" applyFill="1" applyBorder="1" applyAlignment="1">
      <alignment horizontal="right" vertical="center"/>
    </xf>
    <xf numFmtId="176" fontId="16" fillId="2" borderId="0" xfId="4" applyNumberFormat="1" applyFont="1" applyFill="1" applyBorder="1" applyAlignment="1">
      <alignment horizontal="right" vertical="center"/>
    </xf>
    <xf numFmtId="176" fontId="16" fillId="8" borderId="160" xfId="4" applyNumberFormat="1" applyFont="1" applyFill="1" applyBorder="1" applyAlignment="1">
      <alignment horizontal="right" vertical="center"/>
    </xf>
    <xf numFmtId="176" fontId="16" fillId="8" borderId="161" xfId="4" applyNumberFormat="1" applyFont="1" applyFill="1" applyBorder="1" applyAlignment="1">
      <alignment horizontal="right" vertical="center"/>
    </xf>
    <xf numFmtId="176" fontId="16" fillId="8" borderId="162" xfId="4" applyNumberFormat="1" applyFont="1" applyFill="1" applyBorder="1" applyAlignment="1">
      <alignment horizontal="right" vertical="center"/>
    </xf>
    <xf numFmtId="176" fontId="16" fillId="2" borderId="160" xfId="4" applyNumberFormat="1" applyFont="1" applyFill="1" applyBorder="1" applyAlignment="1">
      <alignment horizontal="right" vertical="center"/>
    </xf>
    <xf numFmtId="176" fontId="16" fillId="2" borderId="161" xfId="4" applyNumberFormat="1" applyFont="1" applyFill="1" applyBorder="1" applyAlignment="1">
      <alignment horizontal="right" vertical="center"/>
    </xf>
    <xf numFmtId="176" fontId="16" fillId="0" borderId="36" xfId="4" applyNumberFormat="1" applyFont="1" applyBorder="1" applyAlignment="1">
      <alignment horizontal="right" vertical="center"/>
    </xf>
    <xf numFmtId="176" fontId="16" fillId="0" borderId="37" xfId="4" applyNumberFormat="1" applyFont="1" applyBorder="1" applyAlignment="1">
      <alignment horizontal="right" vertical="center"/>
    </xf>
    <xf numFmtId="176" fontId="16" fillId="0" borderId="38" xfId="4" applyNumberFormat="1" applyFont="1" applyBorder="1" applyAlignment="1">
      <alignment horizontal="right" vertical="center"/>
    </xf>
  </cellXfs>
  <cellStyles count="7">
    <cellStyle name="パーセント" xfId="1" builtinId="5"/>
    <cellStyle name="パーセント 2" xfId="6" xr:uid="{EB733211-1156-4F9D-8995-242E4978CEE6}"/>
    <cellStyle name="桁区切り" xfId="5" builtinId="6"/>
    <cellStyle name="桁区切り 2" xfId="3" xr:uid="{6B58E48F-5BA0-4B5D-A527-4C35E71FFCA4}"/>
    <cellStyle name="標準" xfId="0" builtinId="0"/>
    <cellStyle name="標準 2" xfId="2" xr:uid="{32B19E75-9B62-4B69-A50F-D55E042105F1}"/>
    <cellStyle name="標準 3" xfId="4" xr:uid="{C2C0DF90-DD14-4F76-B617-39E2D6CB72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収支計画書_詳細!$U$23</c:f>
              <c:strCache>
                <c:ptCount val="1"/>
                <c:pt idx="0">
                  <c:v>雇用契約(フルタイム)</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収支計画書_詳細!$V$21:$AG$21</c:f>
              <c:strCache>
                <c:ptCount val="12"/>
                <c:pt idx="0">
                  <c:v>2月
(計画)</c:v>
                </c:pt>
                <c:pt idx="1">
                  <c:v>3月
(計画)</c:v>
                </c:pt>
                <c:pt idx="2">
                  <c:v>4月
(計画)</c:v>
                </c:pt>
                <c:pt idx="3">
                  <c:v>5月
(計画)</c:v>
                </c:pt>
                <c:pt idx="4">
                  <c:v>6月
(計画)</c:v>
                </c:pt>
                <c:pt idx="5">
                  <c:v>7月
(計画)</c:v>
                </c:pt>
                <c:pt idx="6">
                  <c:v>8月
(計画)</c:v>
                </c:pt>
                <c:pt idx="7">
                  <c:v>9月
(計画)</c:v>
                </c:pt>
                <c:pt idx="8">
                  <c:v>10月
(計画)</c:v>
                </c:pt>
                <c:pt idx="9">
                  <c:v>11月
(計画)</c:v>
                </c:pt>
                <c:pt idx="10">
                  <c:v>12月
(計画)</c:v>
                </c:pt>
                <c:pt idx="11">
                  <c:v>1月
(計画)</c:v>
                </c:pt>
              </c:strCache>
            </c:strRef>
          </c:cat>
          <c:val>
            <c:numRef>
              <c:f>収支計画書_詳細!$V$23:$AG$23</c:f>
              <c:numCache>
                <c:formatCode>#,##0_);[Red]\(#,##0\)</c:formatCode>
                <c:ptCount val="12"/>
                <c:pt idx="0">
                  <c:v>4</c:v>
                </c:pt>
                <c:pt idx="1">
                  <c:v>8</c:v>
                </c:pt>
                <c:pt idx="2">
                  <c:v>13</c:v>
                </c:pt>
                <c:pt idx="3">
                  <c:v>18</c:v>
                </c:pt>
                <c:pt idx="4">
                  <c:v>19</c:v>
                </c:pt>
                <c:pt idx="5">
                  <c:v>24</c:v>
                </c:pt>
                <c:pt idx="6">
                  <c:v>25</c:v>
                </c:pt>
                <c:pt idx="7">
                  <c:v>30</c:v>
                </c:pt>
                <c:pt idx="8">
                  <c:v>33</c:v>
                </c:pt>
                <c:pt idx="9">
                  <c:v>37</c:v>
                </c:pt>
                <c:pt idx="10">
                  <c:v>39</c:v>
                </c:pt>
                <c:pt idx="11">
                  <c:v>43</c:v>
                </c:pt>
              </c:numCache>
            </c:numRef>
          </c:val>
          <c:extLst>
            <c:ext xmlns:c16="http://schemas.microsoft.com/office/drawing/2014/chart" uri="{C3380CC4-5D6E-409C-BE32-E72D297353CC}">
              <c16:uniqueId val="{00000016-6B99-4F88-A081-FF57A89E525D}"/>
            </c:ext>
          </c:extLst>
        </c:ser>
        <c:ser>
          <c:idx val="2"/>
          <c:order val="1"/>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収支計画書_詳細!$V$24:$AG$24</c:f>
              <c:numCache>
                <c:formatCode>#,##0_);[Red]\(#,##0\)</c:formatCode>
                <c:ptCount val="12"/>
                <c:pt idx="0">
                  <c:v>4</c:v>
                </c:pt>
                <c:pt idx="1">
                  <c:v>8</c:v>
                </c:pt>
                <c:pt idx="2">
                  <c:v>12</c:v>
                </c:pt>
                <c:pt idx="3">
                  <c:v>16</c:v>
                </c:pt>
                <c:pt idx="4">
                  <c:v>18</c:v>
                </c:pt>
                <c:pt idx="5">
                  <c:v>22</c:v>
                </c:pt>
                <c:pt idx="6">
                  <c:v>22</c:v>
                </c:pt>
                <c:pt idx="7">
                  <c:v>26</c:v>
                </c:pt>
                <c:pt idx="8">
                  <c:v>28</c:v>
                </c:pt>
                <c:pt idx="9">
                  <c:v>32</c:v>
                </c:pt>
                <c:pt idx="10">
                  <c:v>34</c:v>
                </c:pt>
                <c:pt idx="11">
                  <c:v>38</c:v>
                </c:pt>
              </c:numCache>
            </c:numRef>
          </c:val>
          <c:extLst>
            <c:ext xmlns:c16="http://schemas.microsoft.com/office/drawing/2014/chart" uri="{C3380CC4-5D6E-409C-BE32-E72D297353CC}">
              <c16:uniqueId val="{0000000C-6FF1-4CF1-81D1-25E41E2867FD}"/>
            </c:ext>
          </c:extLst>
        </c:ser>
        <c:ser>
          <c:idx val="1"/>
          <c:order val="2"/>
          <c:tx>
            <c:strRef>
              <c:f>収支計画書_詳細!$U$25</c:f>
              <c:strCache>
                <c:ptCount val="1"/>
                <c:pt idx="0">
                  <c:v>雇用契約(フルタイム)以外</c:v>
                </c:pt>
              </c:strCache>
            </c:strRef>
          </c:tx>
          <c:spPr>
            <a:solidFill>
              <a:schemeClr val="bg2">
                <a:lumMod val="25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収支計画書_詳細!$V$21:$AG$21</c:f>
              <c:strCache>
                <c:ptCount val="12"/>
                <c:pt idx="0">
                  <c:v>2月
(計画)</c:v>
                </c:pt>
                <c:pt idx="1">
                  <c:v>3月
(計画)</c:v>
                </c:pt>
                <c:pt idx="2">
                  <c:v>4月
(計画)</c:v>
                </c:pt>
                <c:pt idx="3">
                  <c:v>5月
(計画)</c:v>
                </c:pt>
                <c:pt idx="4">
                  <c:v>6月
(計画)</c:v>
                </c:pt>
                <c:pt idx="5">
                  <c:v>7月
(計画)</c:v>
                </c:pt>
                <c:pt idx="6">
                  <c:v>8月
(計画)</c:v>
                </c:pt>
                <c:pt idx="7">
                  <c:v>9月
(計画)</c:v>
                </c:pt>
                <c:pt idx="8">
                  <c:v>10月
(計画)</c:v>
                </c:pt>
                <c:pt idx="9">
                  <c:v>11月
(計画)</c:v>
                </c:pt>
                <c:pt idx="10">
                  <c:v>12月
(計画)</c:v>
                </c:pt>
                <c:pt idx="11">
                  <c:v>1月
(計画)</c:v>
                </c:pt>
              </c:strCache>
            </c:strRef>
          </c:cat>
          <c:val>
            <c:numRef>
              <c:f>収支計画書_詳細!$V$25:$AG$25</c:f>
              <c:numCache>
                <c:formatCode>#,##0_);[Red]\(#,##0\)</c:formatCode>
                <c:ptCount val="12"/>
                <c:pt idx="0">
                  <c:v>4</c:v>
                </c:pt>
                <c:pt idx="1">
                  <c:v>12</c:v>
                </c:pt>
                <c:pt idx="2">
                  <c:v>16</c:v>
                </c:pt>
                <c:pt idx="3">
                  <c:v>24</c:v>
                </c:pt>
                <c:pt idx="4">
                  <c:v>28</c:v>
                </c:pt>
                <c:pt idx="5">
                  <c:v>36</c:v>
                </c:pt>
                <c:pt idx="6">
                  <c:v>40</c:v>
                </c:pt>
                <c:pt idx="7">
                  <c:v>48</c:v>
                </c:pt>
                <c:pt idx="8">
                  <c:v>52</c:v>
                </c:pt>
                <c:pt idx="9">
                  <c:v>60</c:v>
                </c:pt>
                <c:pt idx="10">
                  <c:v>64</c:v>
                </c:pt>
                <c:pt idx="11">
                  <c:v>72</c:v>
                </c:pt>
              </c:numCache>
            </c:numRef>
          </c:val>
          <c:extLst>
            <c:ext xmlns:c16="http://schemas.microsoft.com/office/drawing/2014/chart" uri="{C3380CC4-5D6E-409C-BE32-E72D297353CC}">
              <c16:uniqueId val="{0000002D-6B99-4F88-A081-FF57A89E525D}"/>
            </c:ext>
          </c:extLst>
        </c:ser>
        <c:ser>
          <c:idx val="3"/>
          <c:order val="3"/>
          <c:tx>
            <c:strRef>
              <c:f>収支計画書_詳細!$U$27</c:f>
              <c:strCache>
                <c:ptCount val="1"/>
                <c:pt idx="0">
                  <c:v>ダミー</c:v>
                </c:pt>
              </c:strCache>
            </c:strRef>
          </c:tx>
          <c:spPr>
            <a:noFill/>
            <a:ln>
              <a:noFill/>
            </a:ln>
            <a:effectLst/>
          </c:spPr>
          <c:invertIfNegative val="0"/>
          <c:dLbls>
            <c:dLbl>
              <c:idx val="0"/>
              <c:tx>
                <c:rich>
                  <a:bodyPr/>
                  <a:lstStyle/>
                  <a:p>
                    <a:fld id="{A35AB6DB-A247-4212-93CA-E5804BAE485F}"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6FF1-4CF1-81D1-25E41E2867FD}"/>
                </c:ext>
              </c:extLst>
            </c:dLbl>
            <c:dLbl>
              <c:idx val="1"/>
              <c:tx>
                <c:rich>
                  <a:bodyPr/>
                  <a:lstStyle/>
                  <a:p>
                    <a:fld id="{464E18BD-CEDE-40EB-95CC-6DD34C9F1320}"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6FF1-4CF1-81D1-25E41E2867FD}"/>
                </c:ext>
              </c:extLst>
            </c:dLbl>
            <c:dLbl>
              <c:idx val="2"/>
              <c:tx>
                <c:rich>
                  <a:bodyPr/>
                  <a:lstStyle/>
                  <a:p>
                    <a:fld id="{FAB6A2A1-B8FE-41BC-8D82-9613203ABD5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6FF1-4CF1-81D1-25E41E2867FD}"/>
                </c:ext>
              </c:extLst>
            </c:dLbl>
            <c:dLbl>
              <c:idx val="3"/>
              <c:tx>
                <c:rich>
                  <a:bodyPr/>
                  <a:lstStyle/>
                  <a:p>
                    <a:fld id="{E84D3461-61F3-4058-98C1-3302F6CC353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6FF1-4CF1-81D1-25E41E2867FD}"/>
                </c:ext>
              </c:extLst>
            </c:dLbl>
            <c:dLbl>
              <c:idx val="4"/>
              <c:tx>
                <c:rich>
                  <a:bodyPr/>
                  <a:lstStyle/>
                  <a:p>
                    <a:fld id="{23566588-FB83-4B09-B2B8-AD5565D14C46}"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6FF1-4CF1-81D1-25E41E2867FD}"/>
                </c:ext>
              </c:extLst>
            </c:dLbl>
            <c:dLbl>
              <c:idx val="5"/>
              <c:tx>
                <c:rich>
                  <a:bodyPr/>
                  <a:lstStyle/>
                  <a:p>
                    <a:fld id="{28ED36C8-6FE7-4B85-95FB-8F4D26DC69D2}"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6FF1-4CF1-81D1-25E41E2867FD}"/>
                </c:ext>
              </c:extLst>
            </c:dLbl>
            <c:dLbl>
              <c:idx val="6"/>
              <c:tx>
                <c:rich>
                  <a:bodyPr/>
                  <a:lstStyle/>
                  <a:p>
                    <a:fld id="{643195EE-D6A3-45CA-83C4-1731F1FE1878}"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6FF1-4CF1-81D1-25E41E2867FD}"/>
                </c:ext>
              </c:extLst>
            </c:dLbl>
            <c:dLbl>
              <c:idx val="7"/>
              <c:tx>
                <c:rich>
                  <a:bodyPr/>
                  <a:lstStyle/>
                  <a:p>
                    <a:fld id="{8A44870A-183F-470B-80B2-8EA0D4887408}"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6FF1-4CF1-81D1-25E41E2867FD}"/>
                </c:ext>
              </c:extLst>
            </c:dLbl>
            <c:dLbl>
              <c:idx val="8"/>
              <c:tx>
                <c:rich>
                  <a:bodyPr/>
                  <a:lstStyle/>
                  <a:p>
                    <a:fld id="{0C047B1A-82D2-4F72-8F29-9E778C71294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6FF1-4CF1-81D1-25E41E2867FD}"/>
                </c:ext>
              </c:extLst>
            </c:dLbl>
            <c:dLbl>
              <c:idx val="9"/>
              <c:tx>
                <c:rich>
                  <a:bodyPr/>
                  <a:lstStyle/>
                  <a:p>
                    <a:fld id="{A9DC6121-AF76-4C1A-A02B-2BEB5FB20DB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6FF1-4CF1-81D1-25E41E2867FD}"/>
                </c:ext>
              </c:extLst>
            </c:dLbl>
            <c:dLbl>
              <c:idx val="10"/>
              <c:tx>
                <c:rich>
                  <a:bodyPr/>
                  <a:lstStyle/>
                  <a:p>
                    <a:fld id="{5C9E353F-5783-4D1D-BADB-9B2B3E4773E3}"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6FF1-4CF1-81D1-25E41E2867FD}"/>
                </c:ext>
              </c:extLst>
            </c:dLbl>
            <c:dLbl>
              <c:idx val="11"/>
              <c:tx>
                <c:rich>
                  <a:bodyPr/>
                  <a:lstStyle/>
                  <a:p>
                    <a:fld id="{23E5E854-2308-4522-9DB0-61D2F7FFF67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6FF1-4CF1-81D1-25E41E2867FD}"/>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収支計画書_詳細!$V$21:$AG$21</c:f>
              <c:strCache>
                <c:ptCount val="12"/>
                <c:pt idx="0">
                  <c:v>2月
(計画)</c:v>
                </c:pt>
                <c:pt idx="1">
                  <c:v>3月
(計画)</c:v>
                </c:pt>
                <c:pt idx="2">
                  <c:v>4月
(計画)</c:v>
                </c:pt>
                <c:pt idx="3">
                  <c:v>5月
(計画)</c:v>
                </c:pt>
                <c:pt idx="4">
                  <c:v>6月
(計画)</c:v>
                </c:pt>
                <c:pt idx="5">
                  <c:v>7月
(計画)</c:v>
                </c:pt>
                <c:pt idx="6">
                  <c:v>8月
(計画)</c:v>
                </c:pt>
                <c:pt idx="7">
                  <c:v>9月
(計画)</c:v>
                </c:pt>
                <c:pt idx="8">
                  <c:v>10月
(計画)</c:v>
                </c:pt>
                <c:pt idx="9">
                  <c:v>11月
(計画)</c:v>
                </c:pt>
                <c:pt idx="10">
                  <c:v>12月
(計画)</c:v>
                </c:pt>
                <c:pt idx="11">
                  <c:v>1月
(計画)</c:v>
                </c:pt>
              </c:strCache>
            </c:strRef>
          </c:cat>
          <c:val>
            <c:numRef>
              <c:f>収支計画書_詳細!$V$27:$AG$27</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5="http://schemas.microsoft.com/office/drawing/2012/chart" uri="{02D57815-91ED-43cb-92C2-25804820EDAC}">
              <c15:datalabelsRange>
                <c15:f>収支計画書_詳細!$V$26:$AG$26</c15:f>
                <c15:dlblRangeCache>
                  <c:ptCount val="12"/>
                  <c:pt idx="0">
                    <c:v>12 </c:v>
                  </c:pt>
                  <c:pt idx="1">
                    <c:v>28 </c:v>
                  </c:pt>
                  <c:pt idx="2">
                    <c:v>41 </c:v>
                  </c:pt>
                  <c:pt idx="3">
                    <c:v>58 </c:v>
                  </c:pt>
                  <c:pt idx="4">
                    <c:v>65 </c:v>
                  </c:pt>
                  <c:pt idx="5">
                    <c:v>82 </c:v>
                  </c:pt>
                  <c:pt idx="6">
                    <c:v>87 </c:v>
                  </c:pt>
                  <c:pt idx="7">
                    <c:v>104 </c:v>
                  </c:pt>
                  <c:pt idx="8">
                    <c:v>113 </c:v>
                  </c:pt>
                  <c:pt idx="9">
                    <c:v>129 </c:v>
                  </c:pt>
                  <c:pt idx="10">
                    <c:v>137 </c:v>
                  </c:pt>
                  <c:pt idx="11">
                    <c:v>153 </c:v>
                  </c:pt>
                </c15:dlblRangeCache>
              </c15:datalabelsRange>
            </c:ext>
            <c:ext xmlns:c16="http://schemas.microsoft.com/office/drawing/2014/chart" uri="{C3380CC4-5D6E-409C-BE32-E72D297353CC}">
              <c16:uniqueId val="{00000015-F821-48F6-9350-E69D6C08AAB3}"/>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収支計画書_詳細!$AI$39</c:f>
              <c:strCache>
                <c:ptCount val="1"/>
                <c:pt idx="0">
                  <c:v>雇用契約(フルタイム)</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収支計画書_詳細!$V$21:$AG$21</c:f>
              <c:strCache>
                <c:ptCount val="12"/>
                <c:pt idx="0">
                  <c:v>2月
(計画)</c:v>
                </c:pt>
                <c:pt idx="1">
                  <c:v>3月
(計画)</c:v>
                </c:pt>
                <c:pt idx="2">
                  <c:v>4月
(計画)</c:v>
                </c:pt>
                <c:pt idx="3">
                  <c:v>5月
(計画)</c:v>
                </c:pt>
                <c:pt idx="4">
                  <c:v>6月
(計画)</c:v>
                </c:pt>
                <c:pt idx="5">
                  <c:v>7月
(計画)</c:v>
                </c:pt>
                <c:pt idx="6">
                  <c:v>8月
(計画)</c:v>
                </c:pt>
                <c:pt idx="7">
                  <c:v>9月
(計画)</c:v>
                </c:pt>
                <c:pt idx="8">
                  <c:v>10月
(計画)</c:v>
                </c:pt>
                <c:pt idx="9">
                  <c:v>11月
(計画)</c:v>
                </c:pt>
                <c:pt idx="10">
                  <c:v>12月
(計画)</c:v>
                </c:pt>
                <c:pt idx="11">
                  <c:v>1月
(計画)</c:v>
                </c:pt>
              </c:strCache>
            </c:strRef>
          </c:cat>
          <c:val>
            <c:numRef>
              <c:f>収支計画書_詳細!$AJ$39:$AU$39</c:f>
              <c:numCache>
                <c:formatCode>#,##0_);[Red]\(#,##0\)</c:formatCode>
                <c:ptCount val="12"/>
                <c:pt idx="0">
                  <c:v>96</c:v>
                </c:pt>
                <c:pt idx="1">
                  <c:v>192</c:v>
                </c:pt>
                <c:pt idx="2">
                  <c:v>288</c:v>
                </c:pt>
                <c:pt idx="3">
                  <c:v>384</c:v>
                </c:pt>
                <c:pt idx="4">
                  <c:v>384</c:v>
                </c:pt>
                <c:pt idx="5">
                  <c:v>480</c:v>
                </c:pt>
                <c:pt idx="6">
                  <c:v>480</c:v>
                </c:pt>
                <c:pt idx="7">
                  <c:v>576</c:v>
                </c:pt>
                <c:pt idx="8">
                  <c:v>576</c:v>
                </c:pt>
                <c:pt idx="9">
                  <c:v>672</c:v>
                </c:pt>
                <c:pt idx="10">
                  <c:v>672</c:v>
                </c:pt>
                <c:pt idx="11">
                  <c:v>768</c:v>
                </c:pt>
              </c:numCache>
            </c:numRef>
          </c:val>
          <c:extLst>
            <c:ext xmlns:c16="http://schemas.microsoft.com/office/drawing/2014/chart" uri="{C3380CC4-5D6E-409C-BE32-E72D297353CC}">
              <c16:uniqueId val="{00000000-CCFA-4075-B229-5DF5E314411D}"/>
            </c:ext>
          </c:extLst>
        </c:ser>
        <c:ser>
          <c:idx val="2"/>
          <c:order val="1"/>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収支計画書_詳細!$AJ$40:$AU$40</c:f>
              <c:numCache>
                <c:formatCode>#,##0_);[Red]\(#,##0\)</c:formatCode>
                <c:ptCount val="12"/>
                <c:pt idx="0">
                  <c:v>60</c:v>
                </c:pt>
                <c:pt idx="1">
                  <c:v>120</c:v>
                </c:pt>
                <c:pt idx="2">
                  <c:v>120</c:v>
                </c:pt>
                <c:pt idx="3">
                  <c:v>180</c:v>
                </c:pt>
                <c:pt idx="4">
                  <c:v>300</c:v>
                </c:pt>
                <c:pt idx="5">
                  <c:v>360</c:v>
                </c:pt>
                <c:pt idx="6">
                  <c:v>360</c:v>
                </c:pt>
                <c:pt idx="7">
                  <c:v>420</c:v>
                </c:pt>
                <c:pt idx="8">
                  <c:v>420</c:v>
                </c:pt>
                <c:pt idx="9">
                  <c:v>480</c:v>
                </c:pt>
                <c:pt idx="10">
                  <c:v>480</c:v>
                </c:pt>
                <c:pt idx="11">
                  <c:v>540</c:v>
                </c:pt>
              </c:numCache>
            </c:numRef>
          </c:val>
          <c:extLst>
            <c:ext xmlns:c16="http://schemas.microsoft.com/office/drawing/2014/chart" uri="{C3380CC4-5D6E-409C-BE32-E72D297353CC}">
              <c16:uniqueId val="{0000000B-2DAB-4DE8-88C6-19CA4C4163E8}"/>
            </c:ext>
          </c:extLst>
        </c:ser>
        <c:ser>
          <c:idx val="1"/>
          <c:order val="2"/>
          <c:tx>
            <c:strRef>
              <c:f>収支計画書_詳細!$AI$41</c:f>
              <c:strCache>
                <c:ptCount val="1"/>
                <c:pt idx="0">
                  <c:v>雇用契約(フルタイム)以外</c:v>
                </c:pt>
              </c:strCache>
            </c:strRef>
          </c:tx>
          <c:spPr>
            <a:solidFill>
              <a:srgbClr val="E7E6E6">
                <a:lumMod val="25000"/>
                <a:alpha val="7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収支計画書_詳細!$V$21:$AG$21</c:f>
              <c:strCache>
                <c:ptCount val="12"/>
                <c:pt idx="0">
                  <c:v>2月
(計画)</c:v>
                </c:pt>
                <c:pt idx="1">
                  <c:v>3月
(計画)</c:v>
                </c:pt>
                <c:pt idx="2">
                  <c:v>4月
(計画)</c:v>
                </c:pt>
                <c:pt idx="3">
                  <c:v>5月
(計画)</c:v>
                </c:pt>
                <c:pt idx="4">
                  <c:v>6月
(計画)</c:v>
                </c:pt>
                <c:pt idx="5">
                  <c:v>7月
(計画)</c:v>
                </c:pt>
                <c:pt idx="6">
                  <c:v>8月
(計画)</c:v>
                </c:pt>
                <c:pt idx="7">
                  <c:v>9月
(計画)</c:v>
                </c:pt>
                <c:pt idx="8">
                  <c:v>10月
(計画)</c:v>
                </c:pt>
                <c:pt idx="9">
                  <c:v>11月
(計画)</c:v>
                </c:pt>
                <c:pt idx="10">
                  <c:v>12月
(計画)</c:v>
                </c:pt>
                <c:pt idx="11">
                  <c:v>1月
(計画)</c:v>
                </c:pt>
              </c:strCache>
            </c:strRef>
          </c:cat>
          <c:val>
            <c:numRef>
              <c:f>収支計画書_詳細!$AJ$41:$AU$41</c:f>
              <c:numCache>
                <c:formatCode>#,##0_);[Red]\(#,##0\)</c:formatCode>
                <c:ptCount val="12"/>
                <c:pt idx="0">
                  <c:v>40</c:v>
                </c:pt>
                <c:pt idx="1">
                  <c:v>120</c:v>
                </c:pt>
                <c:pt idx="2">
                  <c:v>160</c:v>
                </c:pt>
                <c:pt idx="3">
                  <c:v>240</c:v>
                </c:pt>
                <c:pt idx="4">
                  <c:v>280</c:v>
                </c:pt>
                <c:pt idx="5">
                  <c:v>360</c:v>
                </c:pt>
                <c:pt idx="6">
                  <c:v>400</c:v>
                </c:pt>
                <c:pt idx="7">
                  <c:v>480</c:v>
                </c:pt>
                <c:pt idx="8">
                  <c:v>520</c:v>
                </c:pt>
                <c:pt idx="9">
                  <c:v>600</c:v>
                </c:pt>
                <c:pt idx="10">
                  <c:v>640</c:v>
                </c:pt>
                <c:pt idx="11">
                  <c:v>720</c:v>
                </c:pt>
              </c:numCache>
            </c:numRef>
          </c:val>
          <c:extLst>
            <c:ext xmlns:c16="http://schemas.microsoft.com/office/drawing/2014/chart" uri="{C3380CC4-5D6E-409C-BE32-E72D297353CC}">
              <c16:uniqueId val="{00000001-CCFA-4075-B229-5DF5E314411D}"/>
            </c:ext>
          </c:extLst>
        </c:ser>
        <c:ser>
          <c:idx val="3"/>
          <c:order val="3"/>
          <c:tx>
            <c:strRef>
              <c:f>収支計画書_詳細!$AI$43</c:f>
              <c:strCache>
                <c:ptCount val="1"/>
                <c:pt idx="0">
                  <c:v>ダミー</c:v>
                </c:pt>
              </c:strCache>
            </c:strRef>
          </c:tx>
          <c:spPr>
            <a:noFill/>
            <a:ln>
              <a:noFill/>
            </a:ln>
            <a:effectLst/>
          </c:spPr>
          <c:invertIfNegative val="0"/>
          <c:dLbls>
            <c:dLbl>
              <c:idx val="0"/>
              <c:tx>
                <c:rich>
                  <a:bodyPr/>
                  <a:lstStyle/>
                  <a:p>
                    <a:fld id="{C7B053EC-7595-4EE2-B4EE-2BE4EF8D7BDC}"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CCFA-4075-B229-5DF5E314411D}"/>
                </c:ext>
              </c:extLst>
            </c:dLbl>
            <c:dLbl>
              <c:idx val="1"/>
              <c:tx>
                <c:rich>
                  <a:bodyPr/>
                  <a:lstStyle/>
                  <a:p>
                    <a:fld id="{6B15A5C9-9295-45CA-847C-4ECCE541504F}"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2DAB-4DE8-88C6-19CA4C4163E8}"/>
                </c:ext>
              </c:extLst>
            </c:dLbl>
            <c:dLbl>
              <c:idx val="2"/>
              <c:tx>
                <c:rich>
                  <a:bodyPr/>
                  <a:lstStyle/>
                  <a:p>
                    <a:fld id="{0A484383-71C0-49E2-96C3-9597F982C923}"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2DAB-4DE8-88C6-19CA4C4163E8}"/>
                </c:ext>
              </c:extLst>
            </c:dLbl>
            <c:dLbl>
              <c:idx val="3"/>
              <c:tx>
                <c:rich>
                  <a:bodyPr/>
                  <a:lstStyle/>
                  <a:p>
                    <a:fld id="{F9A1BCEE-0701-4702-BEB4-ABD306EF6EC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2DAB-4DE8-88C6-19CA4C4163E8}"/>
                </c:ext>
              </c:extLst>
            </c:dLbl>
            <c:dLbl>
              <c:idx val="4"/>
              <c:tx>
                <c:rich>
                  <a:bodyPr/>
                  <a:lstStyle/>
                  <a:p>
                    <a:fld id="{CAE287C1-288F-45C1-B418-1B3E0B967A4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2DAB-4DE8-88C6-19CA4C4163E8}"/>
                </c:ext>
              </c:extLst>
            </c:dLbl>
            <c:dLbl>
              <c:idx val="5"/>
              <c:tx>
                <c:rich>
                  <a:bodyPr/>
                  <a:lstStyle/>
                  <a:p>
                    <a:fld id="{DF818387-F0C7-49B4-8A89-450B398E8653}"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2DAB-4DE8-88C6-19CA4C4163E8}"/>
                </c:ext>
              </c:extLst>
            </c:dLbl>
            <c:dLbl>
              <c:idx val="6"/>
              <c:tx>
                <c:rich>
                  <a:bodyPr/>
                  <a:lstStyle/>
                  <a:p>
                    <a:fld id="{D243FF28-2BA0-4240-9436-9A02C03C29F7}"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2DAB-4DE8-88C6-19CA4C4163E8}"/>
                </c:ext>
              </c:extLst>
            </c:dLbl>
            <c:dLbl>
              <c:idx val="7"/>
              <c:tx>
                <c:rich>
                  <a:bodyPr/>
                  <a:lstStyle/>
                  <a:p>
                    <a:fld id="{9EB2842E-8C0E-427B-8688-CFC9DAB8EFD2}"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2DAB-4DE8-88C6-19CA4C4163E8}"/>
                </c:ext>
              </c:extLst>
            </c:dLbl>
            <c:dLbl>
              <c:idx val="8"/>
              <c:tx>
                <c:rich>
                  <a:bodyPr/>
                  <a:lstStyle/>
                  <a:p>
                    <a:fld id="{9FEE0E24-D1C5-4608-BC3C-0F1CDFD6EA9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2DAB-4DE8-88C6-19CA4C4163E8}"/>
                </c:ext>
              </c:extLst>
            </c:dLbl>
            <c:dLbl>
              <c:idx val="9"/>
              <c:tx>
                <c:rich>
                  <a:bodyPr/>
                  <a:lstStyle/>
                  <a:p>
                    <a:fld id="{C280F0BC-0A01-453A-AF44-DED3552CDD54}"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2DAB-4DE8-88C6-19CA4C4163E8}"/>
                </c:ext>
              </c:extLst>
            </c:dLbl>
            <c:dLbl>
              <c:idx val="10"/>
              <c:tx>
                <c:rich>
                  <a:bodyPr/>
                  <a:lstStyle/>
                  <a:p>
                    <a:fld id="{E3586504-1AC6-48DC-83B4-BCD99183EBF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2DAB-4DE8-88C6-19CA4C4163E8}"/>
                </c:ext>
              </c:extLst>
            </c:dLbl>
            <c:dLbl>
              <c:idx val="11"/>
              <c:tx>
                <c:rich>
                  <a:bodyPr/>
                  <a:lstStyle/>
                  <a:p>
                    <a:fld id="{2AF81205-1A70-409A-8198-A640FA560862}"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2DAB-4DE8-88C6-19CA4C4163E8}"/>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収支計画書_詳細!$V$21:$AG$21</c:f>
              <c:strCache>
                <c:ptCount val="12"/>
                <c:pt idx="0">
                  <c:v>2月
(計画)</c:v>
                </c:pt>
                <c:pt idx="1">
                  <c:v>3月
(計画)</c:v>
                </c:pt>
                <c:pt idx="2">
                  <c:v>4月
(計画)</c:v>
                </c:pt>
                <c:pt idx="3">
                  <c:v>5月
(計画)</c:v>
                </c:pt>
                <c:pt idx="4">
                  <c:v>6月
(計画)</c:v>
                </c:pt>
                <c:pt idx="5">
                  <c:v>7月
(計画)</c:v>
                </c:pt>
                <c:pt idx="6">
                  <c:v>8月
(計画)</c:v>
                </c:pt>
                <c:pt idx="7">
                  <c:v>9月
(計画)</c:v>
                </c:pt>
                <c:pt idx="8">
                  <c:v>10月
(計画)</c:v>
                </c:pt>
                <c:pt idx="9">
                  <c:v>11月
(計画)</c:v>
                </c:pt>
                <c:pt idx="10">
                  <c:v>12月
(計画)</c:v>
                </c:pt>
                <c:pt idx="11">
                  <c:v>1月
(計画)</c:v>
                </c:pt>
              </c:strCache>
            </c:strRef>
          </c:cat>
          <c:val>
            <c:numRef>
              <c:f>収支計画書_詳細!$AJ$43:$AU$43</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5="http://schemas.microsoft.com/office/drawing/2012/chart" uri="{02D57815-91ED-43cb-92C2-25804820EDAC}">
              <c15:datalabelsRange>
                <c15:f>収支計画書_詳細!$AJ$42:$AU$42</c15:f>
                <c15:dlblRangeCache>
                  <c:ptCount val="12"/>
                  <c:pt idx="0">
                    <c:v>196 </c:v>
                  </c:pt>
                  <c:pt idx="1">
                    <c:v>432 </c:v>
                  </c:pt>
                  <c:pt idx="2">
                    <c:v>568 </c:v>
                  </c:pt>
                  <c:pt idx="3">
                    <c:v>804 </c:v>
                  </c:pt>
                  <c:pt idx="4">
                    <c:v>964 </c:v>
                  </c:pt>
                  <c:pt idx="5">
                    <c:v>1,200 </c:v>
                  </c:pt>
                  <c:pt idx="6">
                    <c:v>1,240 </c:v>
                  </c:pt>
                  <c:pt idx="7">
                    <c:v>1,476 </c:v>
                  </c:pt>
                  <c:pt idx="8">
                    <c:v>1,516 </c:v>
                  </c:pt>
                  <c:pt idx="9">
                    <c:v>1,752 </c:v>
                  </c:pt>
                  <c:pt idx="10">
                    <c:v>1,792 </c:v>
                  </c:pt>
                  <c:pt idx="11">
                    <c:v>2,028 </c:v>
                  </c:pt>
                </c15:dlblRangeCache>
              </c15:datalabelsRange>
            </c:ext>
            <c:ext xmlns:c16="http://schemas.microsoft.com/office/drawing/2014/chart" uri="{C3380CC4-5D6E-409C-BE32-E72D297353CC}">
              <c16:uniqueId val="{0000000E-CCFA-4075-B229-5DF5E314411D}"/>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収支計画書_詳細!$AI$47</c:f>
              <c:strCache>
                <c:ptCount val="1"/>
                <c:pt idx="0">
                  <c:v>雇用契約(フルタイム)</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収支計画書_詳細!$V$21:$AG$21</c:f>
              <c:strCache>
                <c:ptCount val="12"/>
                <c:pt idx="0">
                  <c:v>2月
(計画)</c:v>
                </c:pt>
                <c:pt idx="1">
                  <c:v>3月
(計画)</c:v>
                </c:pt>
                <c:pt idx="2">
                  <c:v>4月
(計画)</c:v>
                </c:pt>
                <c:pt idx="3">
                  <c:v>5月
(計画)</c:v>
                </c:pt>
                <c:pt idx="4">
                  <c:v>6月
(計画)</c:v>
                </c:pt>
                <c:pt idx="5">
                  <c:v>7月
(計画)</c:v>
                </c:pt>
                <c:pt idx="6">
                  <c:v>8月
(計画)</c:v>
                </c:pt>
                <c:pt idx="7">
                  <c:v>9月
(計画)</c:v>
                </c:pt>
                <c:pt idx="8">
                  <c:v>10月
(計画)</c:v>
                </c:pt>
                <c:pt idx="9">
                  <c:v>11月
(計画)</c:v>
                </c:pt>
                <c:pt idx="10">
                  <c:v>12月
(計画)</c:v>
                </c:pt>
                <c:pt idx="11">
                  <c:v>1月
(計画)</c:v>
                </c:pt>
              </c:strCache>
            </c:strRef>
          </c:cat>
          <c:val>
            <c:numRef>
              <c:f>収支計画書_詳細!$AJ$47:$AU$47</c:f>
              <c:numCache>
                <c:formatCode>#,##0_);[Red]\(#,##0\)</c:formatCode>
                <c:ptCount val="12"/>
                <c:pt idx="0">
                  <c:v>128</c:v>
                </c:pt>
                <c:pt idx="1">
                  <c:v>256</c:v>
                </c:pt>
                <c:pt idx="2">
                  <c:v>512</c:v>
                </c:pt>
                <c:pt idx="3">
                  <c:v>640</c:v>
                </c:pt>
                <c:pt idx="4">
                  <c:v>640</c:v>
                </c:pt>
                <c:pt idx="5">
                  <c:v>768</c:v>
                </c:pt>
                <c:pt idx="6">
                  <c:v>768</c:v>
                </c:pt>
                <c:pt idx="7">
                  <c:v>896</c:v>
                </c:pt>
                <c:pt idx="8">
                  <c:v>1152</c:v>
                </c:pt>
                <c:pt idx="9">
                  <c:v>1280</c:v>
                </c:pt>
                <c:pt idx="10">
                  <c:v>1536</c:v>
                </c:pt>
                <c:pt idx="11">
                  <c:v>1664</c:v>
                </c:pt>
              </c:numCache>
            </c:numRef>
          </c:val>
          <c:extLst>
            <c:ext xmlns:c16="http://schemas.microsoft.com/office/drawing/2014/chart" uri="{C3380CC4-5D6E-409C-BE32-E72D297353CC}">
              <c16:uniqueId val="{00000000-CCFA-4075-B229-5DF5E314411D}"/>
            </c:ext>
          </c:extLst>
        </c:ser>
        <c:ser>
          <c:idx val="2"/>
          <c:order val="1"/>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収支計画書_詳細!$AJ$48:$AU$48</c:f>
              <c:numCache>
                <c:formatCode>#,##0_);[Red]\(#,##0\)</c:formatCode>
                <c:ptCount val="12"/>
                <c:pt idx="0">
                  <c:v>80</c:v>
                </c:pt>
                <c:pt idx="1">
                  <c:v>160</c:v>
                </c:pt>
                <c:pt idx="2">
                  <c:v>320</c:v>
                </c:pt>
                <c:pt idx="3">
                  <c:v>400</c:v>
                </c:pt>
                <c:pt idx="4">
                  <c:v>400</c:v>
                </c:pt>
                <c:pt idx="5">
                  <c:v>480</c:v>
                </c:pt>
                <c:pt idx="6">
                  <c:v>480</c:v>
                </c:pt>
                <c:pt idx="7">
                  <c:v>560</c:v>
                </c:pt>
                <c:pt idx="8">
                  <c:v>720</c:v>
                </c:pt>
                <c:pt idx="9">
                  <c:v>800</c:v>
                </c:pt>
                <c:pt idx="10">
                  <c:v>960</c:v>
                </c:pt>
                <c:pt idx="11">
                  <c:v>1040</c:v>
                </c:pt>
              </c:numCache>
            </c:numRef>
          </c:val>
          <c:extLst>
            <c:ext xmlns:c16="http://schemas.microsoft.com/office/drawing/2014/chart" uri="{C3380CC4-5D6E-409C-BE32-E72D297353CC}">
              <c16:uniqueId val="{0000000C-115D-43D9-926A-CD2A6FBCCC77}"/>
            </c:ext>
          </c:extLst>
        </c:ser>
        <c:ser>
          <c:idx val="1"/>
          <c:order val="2"/>
          <c:tx>
            <c:strRef>
              <c:f>収支計画書_詳細!$AI$49</c:f>
              <c:strCache>
                <c:ptCount val="1"/>
                <c:pt idx="0">
                  <c:v>雇用契約(フルタイム)以外</c:v>
                </c:pt>
              </c:strCache>
            </c:strRef>
          </c:tx>
          <c:spPr>
            <a:solidFill>
              <a:srgbClr val="E7E6E6">
                <a:lumMod val="25000"/>
                <a:alpha val="7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収支計画書_詳細!$V$21:$AG$21</c:f>
              <c:strCache>
                <c:ptCount val="12"/>
                <c:pt idx="0">
                  <c:v>2月
(計画)</c:v>
                </c:pt>
                <c:pt idx="1">
                  <c:v>3月
(計画)</c:v>
                </c:pt>
                <c:pt idx="2">
                  <c:v>4月
(計画)</c:v>
                </c:pt>
                <c:pt idx="3">
                  <c:v>5月
(計画)</c:v>
                </c:pt>
                <c:pt idx="4">
                  <c:v>6月
(計画)</c:v>
                </c:pt>
                <c:pt idx="5">
                  <c:v>7月
(計画)</c:v>
                </c:pt>
                <c:pt idx="6">
                  <c:v>8月
(計画)</c:v>
                </c:pt>
                <c:pt idx="7">
                  <c:v>9月
(計画)</c:v>
                </c:pt>
                <c:pt idx="8">
                  <c:v>10月
(計画)</c:v>
                </c:pt>
                <c:pt idx="9">
                  <c:v>11月
(計画)</c:v>
                </c:pt>
                <c:pt idx="10">
                  <c:v>12月
(計画)</c:v>
                </c:pt>
                <c:pt idx="11">
                  <c:v>1月
(計画)</c:v>
                </c:pt>
              </c:strCache>
            </c:strRef>
          </c:cat>
          <c:val>
            <c:numRef>
              <c:f>収支計画書_詳細!$AJ$49:$AU$49</c:f>
              <c:numCache>
                <c:formatCode>#,##0_);[Red]\(#,##0\)</c:formatCode>
                <c:ptCount val="12"/>
                <c:pt idx="0">
                  <c:v>56</c:v>
                </c:pt>
                <c:pt idx="1">
                  <c:v>168</c:v>
                </c:pt>
                <c:pt idx="2">
                  <c:v>224</c:v>
                </c:pt>
                <c:pt idx="3">
                  <c:v>336</c:v>
                </c:pt>
                <c:pt idx="4">
                  <c:v>392</c:v>
                </c:pt>
                <c:pt idx="5">
                  <c:v>504</c:v>
                </c:pt>
                <c:pt idx="6">
                  <c:v>560</c:v>
                </c:pt>
                <c:pt idx="7">
                  <c:v>672</c:v>
                </c:pt>
                <c:pt idx="8">
                  <c:v>728</c:v>
                </c:pt>
                <c:pt idx="9">
                  <c:v>840</c:v>
                </c:pt>
                <c:pt idx="10">
                  <c:v>896</c:v>
                </c:pt>
                <c:pt idx="11">
                  <c:v>1008</c:v>
                </c:pt>
              </c:numCache>
            </c:numRef>
          </c:val>
          <c:extLst>
            <c:ext xmlns:c16="http://schemas.microsoft.com/office/drawing/2014/chart" uri="{C3380CC4-5D6E-409C-BE32-E72D297353CC}">
              <c16:uniqueId val="{00000001-CCFA-4075-B229-5DF5E314411D}"/>
            </c:ext>
          </c:extLst>
        </c:ser>
        <c:ser>
          <c:idx val="3"/>
          <c:order val="3"/>
          <c:tx>
            <c:strRef>
              <c:f>収支計画書_詳細!$AI$51</c:f>
              <c:strCache>
                <c:ptCount val="1"/>
                <c:pt idx="0">
                  <c:v>ダミー</c:v>
                </c:pt>
              </c:strCache>
            </c:strRef>
          </c:tx>
          <c:spPr>
            <a:noFill/>
            <a:ln>
              <a:noFill/>
            </a:ln>
            <a:effectLst/>
          </c:spPr>
          <c:invertIfNegative val="0"/>
          <c:dLbls>
            <c:dLbl>
              <c:idx val="0"/>
              <c:tx>
                <c:rich>
                  <a:bodyPr/>
                  <a:lstStyle/>
                  <a:p>
                    <a:fld id="{7A4BE5A1-249E-4EAD-B205-38C21147C577}"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CCFA-4075-B229-5DF5E314411D}"/>
                </c:ext>
              </c:extLst>
            </c:dLbl>
            <c:dLbl>
              <c:idx val="1"/>
              <c:tx>
                <c:rich>
                  <a:bodyPr/>
                  <a:lstStyle/>
                  <a:p>
                    <a:fld id="{BBD1E7BC-C507-466D-B1DB-90B5FF8FCD4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115D-43D9-926A-CD2A6FBCCC77}"/>
                </c:ext>
              </c:extLst>
            </c:dLbl>
            <c:dLbl>
              <c:idx val="2"/>
              <c:tx>
                <c:rich>
                  <a:bodyPr/>
                  <a:lstStyle/>
                  <a:p>
                    <a:fld id="{99A60705-2A38-4144-996E-D7B1EC135FFF}"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115D-43D9-926A-CD2A6FBCCC77}"/>
                </c:ext>
              </c:extLst>
            </c:dLbl>
            <c:dLbl>
              <c:idx val="3"/>
              <c:tx>
                <c:rich>
                  <a:bodyPr/>
                  <a:lstStyle/>
                  <a:p>
                    <a:fld id="{629D9D62-F238-4B5F-8E8E-BBEBEDFA6364}"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115D-43D9-926A-CD2A6FBCCC77}"/>
                </c:ext>
              </c:extLst>
            </c:dLbl>
            <c:dLbl>
              <c:idx val="4"/>
              <c:tx>
                <c:rich>
                  <a:bodyPr/>
                  <a:lstStyle/>
                  <a:p>
                    <a:fld id="{13923761-DAE8-4106-930F-5F30ABCB7B5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115D-43D9-926A-CD2A6FBCCC77}"/>
                </c:ext>
              </c:extLst>
            </c:dLbl>
            <c:dLbl>
              <c:idx val="5"/>
              <c:tx>
                <c:rich>
                  <a:bodyPr/>
                  <a:lstStyle/>
                  <a:p>
                    <a:fld id="{6585604C-D0F5-4B2E-ADCE-7D2A0EA0454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115D-43D9-926A-CD2A6FBCCC77}"/>
                </c:ext>
              </c:extLst>
            </c:dLbl>
            <c:dLbl>
              <c:idx val="6"/>
              <c:tx>
                <c:rich>
                  <a:bodyPr/>
                  <a:lstStyle/>
                  <a:p>
                    <a:fld id="{FF7BB58C-6991-40BA-921F-3D4747B036D6}"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115D-43D9-926A-CD2A6FBCCC77}"/>
                </c:ext>
              </c:extLst>
            </c:dLbl>
            <c:dLbl>
              <c:idx val="7"/>
              <c:tx>
                <c:rich>
                  <a:bodyPr/>
                  <a:lstStyle/>
                  <a:p>
                    <a:fld id="{197AC8E5-7835-4600-AB8A-2892538A4537}"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115D-43D9-926A-CD2A6FBCCC77}"/>
                </c:ext>
              </c:extLst>
            </c:dLbl>
            <c:dLbl>
              <c:idx val="8"/>
              <c:tx>
                <c:rich>
                  <a:bodyPr/>
                  <a:lstStyle/>
                  <a:p>
                    <a:fld id="{2B029EAF-62FB-4988-9E19-3C4F3F403A4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115D-43D9-926A-CD2A6FBCCC77}"/>
                </c:ext>
              </c:extLst>
            </c:dLbl>
            <c:dLbl>
              <c:idx val="9"/>
              <c:tx>
                <c:rich>
                  <a:bodyPr/>
                  <a:lstStyle/>
                  <a:p>
                    <a:fld id="{EFBF545B-5B20-4A3A-9ABC-87EB526BA9ED}"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115D-43D9-926A-CD2A6FBCCC77}"/>
                </c:ext>
              </c:extLst>
            </c:dLbl>
            <c:dLbl>
              <c:idx val="10"/>
              <c:tx>
                <c:rich>
                  <a:bodyPr/>
                  <a:lstStyle/>
                  <a:p>
                    <a:fld id="{031DB6EB-BA00-4E6F-9D0D-84CDFFE286B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115D-43D9-926A-CD2A6FBCCC77}"/>
                </c:ext>
              </c:extLst>
            </c:dLbl>
            <c:dLbl>
              <c:idx val="11"/>
              <c:tx>
                <c:rich>
                  <a:bodyPr/>
                  <a:lstStyle/>
                  <a:p>
                    <a:fld id="{CA87B79C-7502-464A-83A7-834EB1BB24CD}"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115D-43D9-926A-CD2A6FBCCC77}"/>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収支計画書_詳細!$V$21:$AG$21</c:f>
              <c:strCache>
                <c:ptCount val="12"/>
                <c:pt idx="0">
                  <c:v>2月
(計画)</c:v>
                </c:pt>
                <c:pt idx="1">
                  <c:v>3月
(計画)</c:v>
                </c:pt>
                <c:pt idx="2">
                  <c:v>4月
(計画)</c:v>
                </c:pt>
                <c:pt idx="3">
                  <c:v>5月
(計画)</c:v>
                </c:pt>
                <c:pt idx="4">
                  <c:v>6月
(計画)</c:v>
                </c:pt>
                <c:pt idx="5">
                  <c:v>7月
(計画)</c:v>
                </c:pt>
                <c:pt idx="6">
                  <c:v>8月
(計画)</c:v>
                </c:pt>
                <c:pt idx="7">
                  <c:v>9月
(計画)</c:v>
                </c:pt>
                <c:pt idx="8">
                  <c:v>10月
(計画)</c:v>
                </c:pt>
                <c:pt idx="9">
                  <c:v>11月
(計画)</c:v>
                </c:pt>
                <c:pt idx="10">
                  <c:v>12月
(計画)</c:v>
                </c:pt>
                <c:pt idx="11">
                  <c:v>1月
(計画)</c:v>
                </c:pt>
              </c:strCache>
            </c:strRef>
          </c:cat>
          <c:val>
            <c:numRef>
              <c:f>収支計画書_詳細!$AJ$51:$AU$51</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5="http://schemas.microsoft.com/office/drawing/2012/chart" uri="{02D57815-91ED-43cb-92C2-25804820EDAC}">
              <c15:datalabelsRange>
                <c15:f>収支計画書_詳細!$AJ$50:$AU$50</c15:f>
                <c15:dlblRangeCache>
                  <c:ptCount val="12"/>
                  <c:pt idx="0">
                    <c:v>264 </c:v>
                  </c:pt>
                  <c:pt idx="1">
                    <c:v>584 </c:v>
                  </c:pt>
                  <c:pt idx="2">
                    <c:v>1,056 </c:v>
                  </c:pt>
                  <c:pt idx="3">
                    <c:v>1,376 </c:v>
                  </c:pt>
                  <c:pt idx="4">
                    <c:v>1,432 </c:v>
                  </c:pt>
                  <c:pt idx="5">
                    <c:v>1,752 </c:v>
                  </c:pt>
                  <c:pt idx="6">
                    <c:v>1,808 </c:v>
                  </c:pt>
                  <c:pt idx="7">
                    <c:v>2,128 </c:v>
                  </c:pt>
                  <c:pt idx="8">
                    <c:v>2,600 </c:v>
                  </c:pt>
                  <c:pt idx="9">
                    <c:v>2,920 </c:v>
                  </c:pt>
                  <c:pt idx="10">
                    <c:v>3,392 </c:v>
                  </c:pt>
                  <c:pt idx="11">
                    <c:v>3,712 </c:v>
                  </c:pt>
                </c15:dlblRangeCache>
              </c15:datalabelsRange>
            </c:ext>
            <c:ext xmlns:c16="http://schemas.microsoft.com/office/drawing/2014/chart" uri="{C3380CC4-5D6E-409C-BE32-E72D297353CC}">
              <c16:uniqueId val="{0000000E-CCFA-4075-B229-5DF5E314411D}"/>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収支計画書_詳細!$AW$31</c:f>
              <c:strCache>
                <c:ptCount val="1"/>
                <c:pt idx="0">
                  <c:v>雇用契約(フルタイム)</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収支計画書_詳細!$AX$21:$BI$21</c:f>
              <c:strCache>
                <c:ptCount val="12"/>
                <c:pt idx="0">
                  <c:v>2月
(計画)</c:v>
                </c:pt>
                <c:pt idx="1">
                  <c:v>3月
(計画)</c:v>
                </c:pt>
                <c:pt idx="2">
                  <c:v>4月
(計画)</c:v>
                </c:pt>
                <c:pt idx="3">
                  <c:v>5月
(計画)</c:v>
                </c:pt>
                <c:pt idx="4">
                  <c:v>6月
(計画)</c:v>
                </c:pt>
                <c:pt idx="5">
                  <c:v>7月
(計画)</c:v>
                </c:pt>
                <c:pt idx="6">
                  <c:v>8月
(計画)</c:v>
                </c:pt>
                <c:pt idx="7">
                  <c:v>9月
(計画)</c:v>
                </c:pt>
                <c:pt idx="8">
                  <c:v>10月
(計画)</c:v>
                </c:pt>
                <c:pt idx="9">
                  <c:v>11月
(計画)</c:v>
                </c:pt>
                <c:pt idx="10">
                  <c:v>12月
(計画)</c:v>
                </c:pt>
                <c:pt idx="11">
                  <c:v>1月
(計画)</c:v>
                </c:pt>
              </c:strCache>
            </c:strRef>
          </c:cat>
          <c:val>
            <c:numRef>
              <c:f>収支計画書_詳細!$AX$31:$BI$31</c:f>
              <c:numCache>
                <c:formatCode>#,##0_);[Red]\(#,##0\)</c:formatCode>
                <c:ptCount val="12"/>
                <c:pt idx="0">
                  <c:v>10.909090909090908</c:v>
                </c:pt>
                <c:pt idx="1">
                  <c:v>21.818181818181817</c:v>
                </c:pt>
                <c:pt idx="2">
                  <c:v>21.818181818181817</c:v>
                </c:pt>
                <c:pt idx="3">
                  <c:v>43.636363636363633</c:v>
                </c:pt>
                <c:pt idx="4">
                  <c:v>54.54545454545454</c:v>
                </c:pt>
                <c:pt idx="5">
                  <c:v>65.454545454545453</c:v>
                </c:pt>
                <c:pt idx="6">
                  <c:v>65.454545454545453</c:v>
                </c:pt>
                <c:pt idx="7">
                  <c:v>76.36363636363636</c:v>
                </c:pt>
                <c:pt idx="8">
                  <c:v>76.36363636363636</c:v>
                </c:pt>
                <c:pt idx="9">
                  <c:v>87.272727272727266</c:v>
                </c:pt>
                <c:pt idx="10">
                  <c:v>87.272727272727266</c:v>
                </c:pt>
                <c:pt idx="11">
                  <c:v>98.181818181818173</c:v>
                </c:pt>
              </c:numCache>
            </c:numRef>
          </c:val>
          <c:extLst>
            <c:ext xmlns:c16="http://schemas.microsoft.com/office/drawing/2014/chart" uri="{C3380CC4-5D6E-409C-BE32-E72D297353CC}">
              <c16:uniqueId val="{00000000-CCFA-4075-B229-5DF5E314411D}"/>
            </c:ext>
          </c:extLst>
        </c:ser>
        <c:ser>
          <c:idx val="2"/>
          <c:order val="1"/>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収支計画書_詳細!$AX$32:$BI$32</c:f>
              <c:numCache>
                <c:formatCode>#,##0_);[Red]\(#,##0\)</c:formatCode>
                <c:ptCount val="12"/>
                <c:pt idx="0">
                  <c:v>6.8181818181818183</c:v>
                </c:pt>
                <c:pt idx="1">
                  <c:v>13.636363636363637</c:v>
                </c:pt>
                <c:pt idx="2">
                  <c:v>20.454545454545453</c:v>
                </c:pt>
                <c:pt idx="3">
                  <c:v>27.272727272727273</c:v>
                </c:pt>
                <c:pt idx="4">
                  <c:v>27.272727272727273</c:v>
                </c:pt>
                <c:pt idx="5">
                  <c:v>34.090909090909093</c:v>
                </c:pt>
                <c:pt idx="6">
                  <c:v>34.090909090909093</c:v>
                </c:pt>
                <c:pt idx="7">
                  <c:v>40.909090909090914</c:v>
                </c:pt>
                <c:pt idx="8">
                  <c:v>40.909090909090914</c:v>
                </c:pt>
                <c:pt idx="9">
                  <c:v>47.727272727272734</c:v>
                </c:pt>
                <c:pt idx="10">
                  <c:v>47.727272727272734</c:v>
                </c:pt>
                <c:pt idx="11">
                  <c:v>54.545454545454554</c:v>
                </c:pt>
              </c:numCache>
            </c:numRef>
          </c:val>
          <c:extLst>
            <c:ext xmlns:c16="http://schemas.microsoft.com/office/drawing/2014/chart" uri="{C3380CC4-5D6E-409C-BE32-E72D297353CC}">
              <c16:uniqueId val="{0000000B-EAB6-4F0B-B012-8E3CECDA26D3}"/>
            </c:ext>
          </c:extLst>
        </c:ser>
        <c:ser>
          <c:idx val="1"/>
          <c:order val="2"/>
          <c:tx>
            <c:strRef>
              <c:f>収支計画書_詳細!$AW$33</c:f>
              <c:strCache>
                <c:ptCount val="1"/>
                <c:pt idx="0">
                  <c:v>雇用契約(フルタイム)以外</c:v>
                </c:pt>
              </c:strCache>
            </c:strRef>
          </c:tx>
          <c:spPr>
            <a:solidFill>
              <a:srgbClr val="E7E6E6">
                <a:lumMod val="25000"/>
                <a:alpha val="7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収支計画書_詳細!$AX$21:$BI$21</c:f>
              <c:strCache>
                <c:ptCount val="12"/>
                <c:pt idx="0">
                  <c:v>2月
(計画)</c:v>
                </c:pt>
                <c:pt idx="1">
                  <c:v>3月
(計画)</c:v>
                </c:pt>
                <c:pt idx="2">
                  <c:v>4月
(計画)</c:v>
                </c:pt>
                <c:pt idx="3">
                  <c:v>5月
(計画)</c:v>
                </c:pt>
                <c:pt idx="4">
                  <c:v>6月
(計画)</c:v>
                </c:pt>
                <c:pt idx="5">
                  <c:v>7月
(計画)</c:v>
                </c:pt>
                <c:pt idx="6">
                  <c:v>8月
(計画)</c:v>
                </c:pt>
                <c:pt idx="7">
                  <c:v>9月
(計画)</c:v>
                </c:pt>
                <c:pt idx="8">
                  <c:v>10月
(計画)</c:v>
                </c:pt>
                <c:pt idx="9">
                  <c:v>11月
(計画)</c:v>
                </c:pt>
                <c:pt idx="10">
                  <c:v>12月
(計画)</c:v>
                </c:pt>
                <c:pt idx="11">
                  <c:v>1月
(計画)</c:v>
                </c:pt>
              </c:strCache>
            </c:strRef>
          </c:cat>
          <c:val>
            <c:numRef>
              <c:f>収支計画書_詳細!$AX$33:$BI$33</c:f>
              <c:numCache>
                <c:formatCode>#,##0_);[Red]\(#,##0\)</c:formatCode>
                <c:ptCount val="12"/>
                <c:pt idx="0">
                  <c:v>4.8181818181818183</c:v>
                </c:pt>
                <c:pt idx="1">
                  <c:v>14.545454545454545</c:v>
                </c:pt>
                <c:pt idx="2">
                  <c:v>19.363636363636363</c:v>
                </c:pt>
                <c:pt idx="3">
                  <c:v>29.09090909090909</c:v>
                </c:pt>
                <c:pt idx="4">
                  <c:v>33.909090909090907</c:v>
                </c:pt>
                <c:pt idx="5">
                  <c:v>43.636363636363633</c:v>
                </c:pt>
                <c:pt idx="6">
                  <c:v>48.454545454545453</c:v>
                </c:pt>
                <c:pt idx="7">
                  <c:v>58.18181818181818</c:v>
                </c:pt>
                <c:pt idx="8">
                  <c:v>63</c:v>
                </c:pt>
                <c:pt idx="9">
                  <c:v>72.72727272727272</c:v>
                </c:pt>
                <c:pt idx="10">
                  <c:v>77.545454545454533</c:v>
                </c:pt>
                <c:pt idx="11">
                  <c:v>87.272727272727252</c:v>
                </c:pt>
              </c:numCache>
            </c:numRef>
          </c:val>
          <c:extLst>
            <c:ext xmlns:c16="http://schemas.microsoft.com/office/drawing/2014/chart" uri="{C3380CC4-5D6E-409C-BE32-E72D297353CC}">
              <c16:uniqueId val="{00000001-CCFA-4075-B229-5DF5E314411D}"/>
            </c:ext>
          </c:extLst>
        </c:ser>
        <c:ser>
          <c:idx val="3"/>
          <c:order val="3"/>
          <c:tx>
            <c:strRef>
              <c:f>収支計画書_詳細!$AW$35</c:f>
              <c:strCache>
                <c:ptCount val="1"/>
                <c:pt idx="0">
                  <c:v>ダミー</c:v>
                </c:pt>
              </c:strCache>
            </c:strRef>
          </c:tx>
          <c:spPr>
            <a:noFill/>
            <a:ln>
              <a:noFill/>
            </a:ln>
            <a:effectLst/>
          </c:spPr>
          <c:invertIfNegative val="0"/>
          <c:dLbls>
            <c:dLbl>
              <c:idx val="0"/>
              <c:tx>
                <c:rich>
                  <a:bodyPr/>
                  <a:lstStyle/>
                  <a:p>
                    <a:fld id="{C44AF6AA-D1C5-4630-8776-7DA5496A44FB}"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CCFA-4075-B229-5DF5E314411D}"/>
                </c:ext>
              </c:extLst>
            </c:dLbl>
            <c:dLbl>
              <c:idx val="1"/>
              <c:tx>
                <c:rich>
                  <a:bodyPr/>
                  <a:lstStyle/>
                  <a:p>
                    <a:fld id="{FCAE6F9D-DE05-444F-B060-4B81F99879D0}"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EAB6-4F0B-B012-8E3CECDA26D3}"/>
                </c:ext>
              </c:extLst>
            </c:dLbl>
            <c:dLbl>
              <c:idx val="2"/>
              <c:tx>
                <c:rich>
                  <a:bodyPr/>
                  <a:lstStyle/>
                  <a:p>
                    <a:fld id="{A0A1D1B1-4C6D-40D2-B39B-99427A7913D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EAB6-4F0B-B012-8E3CECDA26D3}"/>
                </c:ext>
              </c:extLst>
            </c:dLbl>
            <c:dLbl>
              <c:idx val="3"/>
              <c:tx>
                <c:rich>
                  <a:bodyPr/>
                  <a:lstStyle/>
                  <a:p>
                    <a:fld id="{3C66AB84-0B77-48BF-9863-856F24AFFA05}"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EAB6-4F0B-B012-8E3CECDA26D3}"/>
                </c:ext>
              </c:extLst>
            </c:dLbl>
            <c:dLbl>
              <c:idx val="4"/>
              <c:tx>
                <c:rich>
                  <a:bodyPr/>
                  <a:lstStyle/>
                  <a:p>
                    <a:fld id="{9A945150-4DBF-4AD1-BF04-33C797E45AAE}"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EAB6-4F0B-B012-8E3CECDA26D3}"/>
                </c:ext>
              </c:extLst>
            </c:dLbl>
            <c:dLbl>
              <c:idx val="5"/>
              <c:tx>
                <c:rich>
                  <a:bodyPr/>
                  <a:lstStyle/>
                  <a:p>
                    <a:fld id="{18A97B88-D9DB-4B14-A299-FA8E4753952F}"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EAB6-4F0B-B012-8E3CECDA26D3}"/>
                </c:ext>
              </c:extLst>
            </c:dLbl>
            <c:dLbl>
              <c:idx val="6"/>
              <c:tx>
                <c:rich>
                  <a:bodyPr/>
                  <a:lstStyle/>
                  <a:p>
                    <a:fld id="{2EF30D3A-79BB-45AF-88FD-F6D86870B85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EAB6-4F0B-B012-8E3CECDA26D3}"/>
                </c:ext>
              </c:extLst>
            </c:dLbl>
            <c:dLbl>
              <c:idx val="7"/>
              <c:tx>
                <c:rich>
                  <a:bodyPr/>
                  <a:lstStyle/>
                  <a:p>
                    <a:fld id="{235AF013-731A-46E3-99DE-D1541816C95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EAB6-4F0B-B012-8E3CECDA26D3}"/>
                </c:ext>
              </c:extLst>
            </c:dLbl>
            <c:dLbl>
              <c:idx val="8"/>
              <c:tx>
                <c:rich>
                  <a:bodyPr/>
                  <a:lstStyle/>
                  <a:p>
                    <a:fld id="{F0868D19-C3A6-4048-A513-3DAF0BB930F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EAB6-4F0B-B012-8E3CECDA26D3}"/>
                </c:ext>
              </c:extLst>
            </c:dLbl>
            <c:dLbl>
              <c:idx val="9"/>
              <c:tx>
                <c:rich>
                  <a:bodyPr/>
                  <a:lstStyle/>
                  <a:p>
                    <a:fld id="{DBA01EB0-A4D0-4690-9EEE-F381E0A231CE}"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EAB6-4F0B-B012-8E3CECDA26D3}"/>
                </c:ext>
              </c:extLst>
            </c:dLbl>
            <c:dLbl>
              <c:idx val="10"/>
              <c:tx>
                <c:rich>
                  <a:bodyPr/>
                  <a:lstStyle/>
                  <a:p>
                    <a:fld id="{5DE3EB47-10ED-4661-8FF7-14F4FBDB7C0B}"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EAB6-4F0B-B012-8E3CECDA26D3}"/>
                </c:ext>
              </c:extLst>
            </c:dLbl>
            <c:dLbl>
              <c:idx val="11"/>
              <c:tx>
                <c:rich>
                  <a:bodyPr/>
                  <a:lstStyle/>
                  <a:p>
                    <a:fld id="{883CA1F2-C0CE-4BFF-B582-F579340E171F}"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EAB6-4F0B-B012-8E3CECDA26D3}"/>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収支計画書_詳細!$AX$21:$BI$21</c:f>
              <c:strCache>
                <c:ptCount val="12"/>
                <c:pt idx="0">
                  <c:v>2月
(計画)</c:v>
                </c:pt>
                <c:pt idx="1">
                  <c:v>3月
(計画)</c:v>
                </c:pt>
                <c:pt idx="2">
                  <c:v>4月
(計画)</c:v>
                </c:pt>
                <c:pt idx="3">
                  <c:v>5月
(計画)</c:v>
                </c:pt>
                <c:pt idx="4">
                  <c:v>6月
(計画)</c:v>
                </c:pt>
                <c:pt idx="5">
                  <c:v>7月
(計画)</c:v>
                </c:pt>
                <c:pt idx="6">
                  <c:v>8月
(計画)</c:v>
                </c:pt>
                <c:pt idx="7">
                  <c:v>9月
(計画)</c:v>
                </c:pt>
                <c:pt idx="8">
                  <c:v>10月
(計画)</c:v>
                </c:pt>
                <c:pt idx="9">
                  <c:v>11月
(計画)</c:v>
                </c:pt>
                <c:pt idx="10">
                  <c:v>12月
(計画)</c:v>
                </c:pt>
                <c:pt idx="11">
                  <c:v>1月
(計画)</c:v>
                </c:pt>
              </c:strCache>
            </c:strRef>
          </c:cat>
          <c:val>
            <c:numRef>
              <c:f>収支計画書_詳細!$AX$35:$BI$35</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5="http://schemas.microsoft.com/office/drawing/2012/chart" uri="{02D57815-91ED-43cb-92C2-25804820EDAC}">
              <c15:datalabelsRange>
                <c15:f>収支計画書_詳細!$AX$34:$BI$34</c15:f>
                <c15:dlblRangeCache>
                  <c:ptCount val="12"/>
                  <c:pt idx="0">
                    <c:v>23 </c:v>
                  </c:pt>
                  <c:pt idx="1">
                    <c:v>50 </c:v>
                  </c:pt>
                  <c:pt idx="2">
                    <c:v>62 </c:v>
                  </c:pt>
                  <c:pt idx="3">
                    <c:v>100 </c:v>
                  </c:pt>
                  <c:pt idx="4">
                    <c:v>116 </c:v>
                  </c:pt>
                  <c:pt idx="5">
                    <c:v>143 </c:v>
                  </c:pt>
                  <c:pt idx="6">
                    <c:v>148 </c:v>
                  </c:pt>
                  <c:pt idx="7">
                    <c:v>175 </c:v>
                  </c:pt>
                  <c:pt idx="8">
                    <c:v>180 </c:v>
                  </c:pt>
                  <c:pt idx="9">
                    <c:v>208 </c:v>
                  </c:pt>
                  <c:pt idx="10">
                    <c:v>213 </c:v>
                  </c:pt>
                  <c:pt idx="11">
                    <c:v>240 </c:v>
                  </c:pt>
                </c15:dlblRangeCache>
              </c15:datalabelsRange>
            </c:ext>
            <c:ext xmlns:c16="http://schemas.microsoft.com/office/drawing/2014/chart" uri="{C3380CC4-5D6E-409C-BE32-E72D297353CC}">
              <c16:uniqueId val="{0000000E-CCFA-4075-B229-5DF5E314411D}"/>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収支計画書_詳細!$AW$39</c:f>
              <c:strCache>
                <c:ptCount val="1"/>
                <c:pt idx="0">
                  <c:v>雇用契約(フルタイム)</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収支計画書_詳細!$AX$21:$BI$21</c:f>
              <c:strCache>
                <c:ptCount val="12"/>
                <c:pt idx="0">
                  <c:v>2月
(計画)</c:v>
                </c:pt>
                <c:pt idx="1">
                  <c:v>3月
(計画)</c:v>
                </c:pt>
                <c:pt idx="2">
                  <c:v>4月
(計画)</c:v>
                </c:pt>
                <c:pt idx="3">
                  <c:v>5月
(計画)</c:v>
                </c:pt>
                <c:pt idx="4">
                  <c:v>6月
(計画)</c:v>
                </c:pt>
                <c:pt idx="5">
                  <c:v>7月
(計画)</c:v>
                </c:pt>
                <c:pt idx="6">
                  <c:v>8月
(計画)</c:v>
                </c:pt>
                <c:pt idx="7">
                  <c:v>9月
(計画)</c:v>
                </c:pt>
                <c:pt idx="8">
                  <c:v>10月
(計画)</c:v>
                </c:pt>
                <c:pt idx="9">
                  <c:v>11月
(計画)</c:v>
                </c:pt>
                <c:pt idx="10">
                  <c:v>12月
(計画)</c:v>
                </c:pt>
                <c:pt idx="11">
                  <c:v>1月
(計画)</c:v>
                </c:pt>
              </c:strCache>
            </c:strRef>
          </c:cat>
          <c:val>
            <c:numRef>
              <c:f>収支計画書_詳細!$AX$39:$BI$39</c:f>
              <c:numCache>
                <c:formatCode>#,##0_);[Red]\(#,##0\)</c:formatCode>
                <c:ptCount val="12"/>
                <c:pt idx="0">
                  <c:v>8.7272727272727266</c:v>
                </c:pt>
                <c:pt idx="1">
                  <c:v>17.454545454545453</c:v>
                </c:pt>
                <c:pt idx="2">
                  <c:v>26.18181818181818</c:v>
                </c:pt>
                <c:pt idx="3">
                  <c:v>34.909090909090907</c:v>
                </c:pt>
                <c:pt idx="4">
                  <c:v>34.909090909090907</c:v>
                </c:pt>
                <c:pt idx="5">
                  <c:v>43.636363636363633</c:v>
                </c:pt>
                <c:pt idx="6">
                  <c:v>43.636363636363633</c:v>
                </c:pt>
                <c:pt idx="7">
                  <c:v>52.36363636363636</c:v>
                </c:pt>
                <c:pt idx="8">
                  <c:v>52.36363636363636</c:v>
                </c:pt>
                <c:pt idx="9">
                  <c:v>61.090909090909086</c:v>
                </c:pt>
                <c:pt idx="10">
                  <c:v>61.090909090909086</c:v>
                </c:pt>
                <c:pt idx="11">
                  <c:v>69.818181818181813</c:v>
                </c:pt>
              </c:numCache>
            </c:numRef>
          </c:val>
          <c:extLst>
            <c:ext xmlns:c16="http://schemas.microsoft.com/office/drawing/2014/chart" uri="{C3380CC4-5D6E-409C-BE32-E72D297353CC}">
              <c16:uniqueId val="{00000000-CCFA-4075-B229-5DF5E314411D}"/>
            </c:ext>
          </c:extLst>
        </c:ser>
        <c:ser>
          <c:idx val="2"/>
          <c:order val="1"/>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収支計画書_詳細!$AX$40:$BI$40</c:f>
              <c:numCache>
                <c:formatCode>#,##0_);[Red]\(#,##0\)</c:formatCode>
                <c:ptCount val="12"/>
                <c:pt idx="0">
                  <c:v>5.4545454545454541</c:v>
                </c:pt>
                <c:pt idx="1">
                  <c:v>10.909090909090908</c:v>
                </c:pt>
                <c:pt idx="2">
                  <c:v>10.909090909090908</c:v>
                </c:pt>
                <c:pt idx="3">
                  <c:v>16.363636363636363</c:v>
                </c:pt>
                <c:pt idx="4">
                  <c:v>27.272727272727273</c:v>
                </c:pt>
                <c:pt idx="5">
                  <c:v>32.727272727272727</c:v>
                </c:pt>
                <c:pt idx="6">
                  <c:v>32.727272727272727</c:v>
                </c:pt>
                <c:pt idx="7">
                  <c:v>38.18181818181818</c:v>
                </c:pt>
                <c:pt idx="8">
                  <c:v>38.18181818181818</c:v>
                </c:pt>
                <c:pt idx="9">
                  <c:v>43.636363636363633</c:v>
                </c:pt>
                <c:pt idx="10">
                  <c:v>43.636363636363633</c:v>
                </c:pt>
                <c:pt idx="11">
                  <c:v>49.090909090909086</c:v>
                </c:pt>
              </c:numCache>
            </c:numRef>
          </c:val>
          <c:extLst>
            <c:ext xmlns:c16="http://schemas.microsoft.com/office/drawing/2014/chart" uri="{C3380CC4-5D6E-409C-BE32-E72D297353CC}">
              <c16:uniqueId val="{0000000B-8445-4BC3-B210-060D2D48011B}"/>
            </c:ext>
          </c:extLst>
        </c:ser>
        <c:ser>
          <c:idx val="1"/>
          <c:order val="2"/>
          <c:tx>
            <c:strRef>
              <c:f>収支計画書_詳細!$AW$41</c:f>
              <c:strCache>
                <c:ptCount val="1"/>
                <c:pt idx="0">
                  <c:v>雇用契約(フルタイム)以外</c:v>
                </c:pt>
              </c:strCache>
            </c:strRef>
          </c:tx>
          <c:spPr>
            <a:solidFill>
              <a:srgbClr val="E7E6E6">
                <a:lumMod val="25000"/>
                <a:alpha val="7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収支計画書_詳細!$AX$21:$BI$21</c:f>
              <c:strCache>
                <c:ptCount val="12"/>
                <c:pt idx="0">
                  <c:v>2月
(計画)</c:v>
                </c:pt>
                <c:pt idx="1">
                  <c:v>3月
(計画)</c:v>
                </c:pt>
                <c:pt idx="2">
                  <c:v>4月
(計画)</c:v>
                </c:pt>
                <c:pt idx="3">
                  <c:v>5月
(計画)</c:v>
                </c:pt>
                <c:pt idx="4">
                  <c:v>6月
(計画)</c:v>
                </c:pt>
                <c:pt idx="5">
                  <c:v>7月
(計画)</c:v>
                </c:pt>
                <c:pt idx="6">
                  <c:v>8月
(計画)</c:v>
                </c:pt>
                <c:pt idx="7">
                  <c:v>9月
(計画)</c:v>
                </c:pt>
                <c:pt idx="8">
                  <c:v>10月
(計画)</c:v>
                </c:pt>
                <c:pt idx="9">
                  <c:v>11月
(計画)</c:v>
                </c:pt>
                <c:pt idx="10">
                  <c:v>12月
(計画)</c:v>
                </c:pt>
                <c:pt idx="11">
                  <c:v>1月
(計画)</c:v>
                </c:pt>
              </c:strCache>
            </c:strRef>
          </c:cat>
          <c:val>
            <c:numRef>
              <c:f>収支計画書_詳細!$AX$41:$BI$41</c:f>
              <c:numCache>
                <c:formatCode>#,##0_);[Red]\(#,##0\)</c:formatCode>
                <c:ptCount val="12"/>
                <c:pt idx="0">
                  <c:v>3.6363636363636362</c:v>
                </c:pt>
                <c:pt idx="1">
                  <c:v>10.909090909090908</c:v>
                </c:pt>
                <c:pt idx="2">
                  <c:v>14.545454545454545</c:v>
                </c:pt>
                <c:pt idx="3">
                  <c:v>21.818181818181817</c:v>
                </c:pt>
                <c:pt idx="4">
                  <c:v>25.454545454545453</c:v>
                </c:pt>
                <c:pt idx="5">
                  <c:v>32.727272727272727</c:v>
                </c:pt>
                <c:pt idx="6">
                  <c:v>36.36363636363636</c:v>
                </c:pt>
                <c:pt idx="7">
                  <c:v>43.636363636363633</c:v>
                </c:pt>
                <c:pt idx="8">
                  <c:v>47.272727272727266</c:v>
                </c:pt>
                <c:pt idx="9">
                  <c:v>54.54545454545454</c:v>
                </c:pt>
                <c:pt idx="10">
                  <c:v>58.181818181818173</c:v>
                </c:pt>
                <c:pt idx="11">
                  <c:v>65.454545454545439</c:v>
                </c:pt>
              </c:numCache>
            </c:numRef>
          </c:val>
          <c:extLst>
            <c:ext xmlns:c16="http://schemas.microsoft.com/office/drawing/2014/chart" uri="{C3380CC4-5D6E-409C-BE32-E72D297353CC}">
              <c16:uniqueId val="{00000001-CCFA-4075-B229-5DF5E314411D}"/>
            </c:ext>
          </c:extLst>
        </c:ser>
        <c:ser>
          <c:idx val="3"/>
          <c:order val="3"/>
          <c:tx>
            <c:strRef>
              <c:f>収支計画書_詳細!$AW$43</c:f>
              <c:strCache>
                <c:ptCount val="1"/>
                <c:pt idx="0">
                  <c:v>ダミー</c:v>
                </c:pt>
              </c:strCache>
            </c:strRef>
          </c:tx>
          <c:spPr>
            <a:noFill/>
            <a:ln>
              <a:noFill/>
            </a:ln>
            <a:effectLst/>
          </c:spPr>
          <c:invertIfNegative val="0"/>
          <c:dLbls>
            <c:dLbl>
              <c:idx val="0"/>
              <c:tx>
                <c:rich>
                  <a:bodyPr/>
                  <a:lstStyle/>
                  <a:p>
                    <a:fld id="{1E302B2E-7787-4B21-AAC2-B33CE1F16ADD}"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CCFA-4075-B229-5DF5E314411D}"/>
                </c:ext>
              </c:extLst>
            </c:dLbl>
            <c:dLbl>
              <c:idx val="1"/>
              <c:tx>
                <c:rich>
                  <a:bodyPr/>
                  <a:lstStyle/>
                  <a:p>
                    <a:fld id="{D5B2309A-8E37-4BD2-840C-016ABE66BCEE}"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8445-4BC3-B210-060D2D48011B}"/>
                </c:ext>
              </c:extLst>
            </c:dLbl>
            <c:dLbl>
              <c:idx val="2"/>
              <c:tx>
                <c:rich>
                  <a:bodyPr/>
                  <a:lstStyle/>
                  <a:p>
                    <a:fld id="{600EF4B5-53F2-471B-94BE-96714C4AEB56}"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8445-4BC3-B210-060D2D48011B}"/>
                </c:ext>
              </c:extLst>
            </c:dLbl>
            <c:dLbl>
              <c:idx val="3"/>
              <c:tx>
                <c:rich>
                  <a:bodyPr/>
                  <a:lstStyle/>
                  <a:p>
                    <a:fld id="{433C0071-A4AA-4D0D-BFDC-D512ABC4C3D6}"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8445-4BC3-B210-060D2D48011B}"/>
                </c:ext>
              </c:extLst>
            </c:dLbl>
            <c:dLbl>
              <c:idx val="4"/>
              <c:tx>
                <c:rich>
                  <a:bodyPr/>
                  <a:lstStyle/>
                  <a:p>
                    <a:fld id="{43EA0503-94A1-47DD-A68D-A64C975E61A4}"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8445-4BC3-B210-060D2D48011B}"/>
                </c:ext>
              </c:extLst>
            </c:dLbl>
            <c:dLbl>
              <c:idx val="5"/>
              <c:tx>
                <c:rich>
                  <a:bodyPr/>
                  <a:lstStyle/>
                  <a:p>
                    <a:fld id="{7EE3CA48-2B2E-4A23-AB21-56CDC04DE62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8445-4BC3-B210-060D2D48011B}"/>
                </c:ext>
              </c:extLst>
            </c:dLbl>
            <c:dLbl>
              <c:idx val="6"/>
              <c:tx>
                <c:rich>
                  <a:bodyPr/>
                  <a:lstStyle/>
                  <a:p>
                    <a:fld id="{E0D7B3DB-6E8A-4078-A4EA-ACBED555CF5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8445-4BC3-B210-060D2D48011B}"/>
                </c:ext>
              </c:extLst>
            </c:dLbl>
            <c:dLbl>
              <c:idx val="7"/>
              <c:tx>
                <c:rich>
                  <a:bodyPr/>
                  <a:lstStyle/>
                  <a:p>
                    <a:fld id="{BD816062-19DC-48D6-914B-24B01CF53F5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8445-4BC3-B210-060D2D48011B}"/>
                </c:ext>
              </c:extLst>
            </c:dLbl>
            <c:dLbl>
              <c:idx val="8"/>
              <c:tx>
                <c:rich>
                  <a:bodyPr/>
                  <a:lstStyle/>
                  <a:p>
                    <a:fld id="{2502C24E-E382-4576-9F13-B5815160091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8445-4BC3-B210-060D2D48011B}"/>
                </c:ext>
              </c:extLst>
            </c:dLbl>
            <c:dLbl>
              <c:idx val="9"/>
              <c:tx>
                <c:rich>
                  <a:bodyPr/>
                  <a:lstStyle/>
                  <a:p>
                    <a:fld id="{E9B089B4-0AB8-46D3-BE4A-E262E085211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8445-4BC3-B210-060D2D48011B}"/>
                </c:ext>
              </c:extLst>
            </c:dLbl>
            <c:dLbl>
              <c:idx val="10"/>
              <c:tx>
                <c:rich>
                  <a:bodyPr/>
                  <a:lstStyle/>
                  <a:p>
                    <a:fld id="{C301790A-C5AA-4A99-A356-03AC29E676D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8445-4BC3-B210-060D2D48011B}"/>
                </c:ext>
              </c:extLst>
            </c:dLbl>
            <c:dLbl>
              <c:idx val="11"/>
              <c:tx>
                <c:rich>
                  <a:bodyPr/>
                  <a:lstStyle/>
                  <a:p>
                    <a:fld id="{8DB3AEA6-3DA4-4414-B3DA-53A977F428F4}"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8445-4BC3-B210-060D2D48011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収支計画書_詳細!$AX$21:$BI$21</c:f>
              <c:strCache>
                <c:ptCount val="12"/>
                <c:pt idx="0">
                  <c:v>2月
(計画)</c:v>
                </c:pt>
                <c:pt idx="1">
                  <c:v>3月
(計画)</c:v>
                </c:pt>
                <c:pt idx="2">
                  <c:v>4月
(計画)</c:v>
                </c:pt>
                <c:pt idx="3">
                  <c:v>5月
(計画)</c:v>
                </c:pt>
                <c:pt idx="4">
                  <c:v>6月
(計画)</c:v>
                </c:pt>
                <c:pt idx="5">
                  <c:v>7月
(計画)</c:v>
                </c:pt>
                <c:pt idx="6">
                  <c:v>8月
(計画)</c:v>
                </c:pt>
                <c:pt idx="7">
                  <c:v>9月
(計画)</c:v>
                </c:pt>
                <c:pt idx="8">
                  <c:v>10月
(計画)</c:v>
                </c:pt>
                <c:pt idx="9">
                  <c:v>11月
(計画)</c:v>
                </c:pt>
                <c:pt idx="10">
                  <c:v>12月
(計画)</c:v>
                </c:pt>
                <c:pt idx="11">
                  <c:v>1月
(計画)</c:v>
                </c:pt>
              </c:strCache>
            </c:strRef>
          </c:cat>
          <c:val>
            <c:numRef>
              <c:f>収支計画書_詳細!$AX$43:$BI$43</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5="http://schemas.microsoft.com/office/drawing/2012/chart" uri="{02D57815-91ED-43cb-92C2-25804820EDAC}">
              <c15:datalabelsRange>
                <c15:f>収支計画書_詳細!$AX$42:$BI$42</c15:f>
                <c15:dlblRangeCache>
                  <c:ptCount val="12"/>
                  <c:pt idx="0">
                    <c:v>18 </c:v>
                  </c:pt>
                  <c:pt idx="1">
                    <c:v>39 </c:v>
                  </c:pt>
                  <c:pt idx="2">
                    <c:v>52 </c:v>
                  </c:pt>
                  <c:pt idx="3">
                    <c:v>73 </c:v>
                  </c:pt>
                  <c:pt idx="4">
                    <c:v>88 </c:v>
                  </c:pt>
                  <c:pt idx="5">
                    <c:v>109 </c:v>
                  </c:pt>
                  <c:pt idx="6">
                    <c:v>113 </c:v>
                  </c:pt>
                  <c:pt idx="7">
                    <c:v>134 </c:v>
                  </c:pt>
                  <c:pt idx="8">
                    <c:v>138 </c:v>
                  </c:pt>
                  <c:pt idx="9">
                    <c:v>159 </c:v>
                  </c:pt>
                  <c:pt idx="10">
                    <c:v>163 </c:v>
                  </c:pt>
                  <c:pt idx="11">
                    <c:v>184 </c:v>
                  </c:pt>
                </c15:dlblRangeCache>
              </c15:datalabelsRange>
            </c:ext>
            <c:ext xmlns:c16="http://schemas.microsoft.com/office/drawing/2014/chart" uri="{C3380CC4-5D6E-409C-BE32-E72D297353CC}">
              <c16:uniqueId val="{0000000E-CCFA-4075-B229-5DF5E314411D}"/>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845264059971141E-2"/>
          <c:y val="2.4520370925636279E-2"/>
          <c:w val="0.92074024764033657"/>
          <c:h val="0.88991022727272728"/>
        </c:manualLayout>
      </c:layout>
      <c:barChart>
        <c:barDir val="col"/>
        <c:grouping val="stacked"/>
        <c:varyColors val="0"/>
        <c:ser>
          <c:idx val="0"/>
          <c:order val="0"/>
          <c:tx>
            <c:strRef>
              <c:f>収支計画書_詳細!$AW$47</c:f>
              <c:strCache>
                <c:ptCount val="1"/>
                <c:pt idx="0">
                  <c:v>雇用契約(フルタイム)</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収支計画書_詳細!$AX$21:$BI$21</c:f>
              <c:strCache>
                <c:ptCount val="12"/>
                <c:pt idx="0">
                  <c:v>2月
(計画)</c:v>
                </c:pt>
                <c:pt idx="1">
                  <c:v>3月
(計画)</c:v>
                </c:pt>
                <c:pt idx="2">
                  <c:v>4月
(計画)</c:v>
                </c:pt>
                <c:pt idx="3">
                  <c:v>5月
(計画)</c:v>
                </c:pt>
                <c:pt idx="4">
                  <c:v>6月
(計画)</c:v>
                </c:pt>
                <c:pt idx="5">
                  <c:v>7月
(計画)</c:v>
                </c:pt>
                <c:pt idx="6">
                  <c:v>8月
(計画)</c:v>
                </c:pt>
                <c:pt idx="7">
                  <c:v>9月
(計画)</c:v>
                </c:pt>
                <c:pt idx="8">
                  <c:v>10月
(計画)</c:v>
                </c:pt>
                <c:pt idx="9">
                  <c:v>11月
(計画)</c:v>
                </c:pt>
                <c:pt idx="10">
                  <c:v>12月
(計画)</c:v>
                </c:pt>
                <c:pt idx="11">
                  <c:v>1月
(計画)</c:v>
                </c:pt>
              </c:strCache>
            </c:strRef>
          </c:cat>
          <c:val>
            <c:numRef>
              <c:f>収支計画書_詳細!$AX$47:$BI$47</c:f>
              <c:numCache>
                <c:formatCode>#,##0_);[Red]\(#,##0\)</c:formatCode>
                <c:ptCount val="12"/>
                <c:pt idx="0">
                  <c:v>11.636363636363637</c:v>
                </c:pt>
                <c:pt idx="1">
                  <c:v>23.272727272727273</c:v>
                </c:pt>
                <c:pt idx="2">
                  <c:v>46.545454545454547</c:v>
                </c:pt>
                <c:pt idx="3">
                  <c:v>58.181818181818187</c:v>
                </c:pt>
                <c:pt idx="4">
                  <c:v>58.181818181818187</c:v>
                </c:pt>
                <c:pt idx="5">
                  <c:v>69.818181818181827</c:v>
                </c:pt>
                <c:pt idx="6">
                  <c:v>69.818181818181827</c:v>
                </c:pt>
                <c:pt idx="7">
                  <c:v>81.454545454545467</c:v>
                </c:pt>
                <c:pt idx="8">
                  <c:v>104.72727272727275</c:v>
                </c:pt>
                <c:pt idx="9">
                  <c:v>116.36363636363639</c:v>
                </c:pt>
                <c:pt idx="10">
                  <c:v>139.63636363636365</c:v>
                </c:pt>
                <c:pt idx="11">
                  <c:v>151.27272727272728</c:v>
                </c:pt>
              </c:numCache>
            </c:numRef>
          </c:val>
          <c:extLst>
            <c:ext xmlns:c16="http://schemas.microsoft.com/office/drawing/2014/chart" uri="{C3380CC4-5D6E-409C-BE32-E72D297353CC}">
              <c16:uniqueId val="{00000000-CCFA-4075-B229-5DF5E314411D}"/>
            </c:ext>
          </c:extLst>
        </c:ser>
        <c:ser>
          <c:idx val="2"/>
          <c:order val="1"/>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収支計画書_詳細!$AX$48:$BI$48</c:f>
              <c:numCache>
                <c:formatCode>#,##0_);[Red]\(#,##0\)</c:formatCode>
                <c:ptCount val="12"/>
                <c:pt idx="0">
                  <c:v>7.2727272727272725</c:v>
                </c:pt>
                <c:pt idx="1">
                  <c:v>14.545454545454545</c:v>
                </c:pt>
                <c:pt idx="2">
                  <c:v>29.09090909090909</c:v>
                </c:pt>
                <c:pt idx="3">
                  <c:v>36.36363636363636</c:v>
                </c:pt>
                <c:pt idx="4">
                  <c:v>36.36363636363636</c:v>
                </c:pt>
                <c:pt idx="5">
                  <c:v>43.636363636363633</c:v>
                </c:pt>
                <c:pt idx="6">
                  <c:v>43.636363636363633</c:v>
                </c:pt>
                <c:pt idx="7">
                  <c:v>50.909090909090907</c:v>
                </c:pt>
                <c:pt idx="8">
                  <c:v>65.454545454545453</c:v>
                </c:pt>
                <c:pt idx="9">
                  <c:v>72.72727272727272</c:v>
                </c:pt>
                <c:pt idx="10">
                  <c:v>87.272727272727266</c:v>
                </c:pt>
                <c:pt idx="11">
                  <c:v>94.545454545454533</c:v>
                </c:pt>
              </c:numCache>
            </c:numRef>
          </c:val>
          <c:extLst>
            <c:ext xmlns:c16="http://schemas.microsoft.com/office/drawing/2014/chart" uri="{C3380CC4-5D6E-409C-BE32-E72D297353CC}">
              <c16:uniqueId val="{0000000C-244B-48A7-9FE7-0E4AB61136F4}"/>
            </c:ext>
          </c:extLst>
        </c:ser>
        <c:ser>
          <c:idx val="1"/>
          <c:order val="2"/>
          <c:tx>
            <c:strRef>
              <c:f>収支計画書_詳細!$AW$49</c:f>
              <c:strCache>
                <c:ptCount val="1"/>
                <c:pt idx="0">
                  <c:v>雇用契約(フルタイム)以外</c:v>
                </c:pt>
              </c:strCache>
            </c:strRef>
          </c:tx>
          <c:spPr>
            <a:solidFill>
              <a:srgbClr val="E7E6E6">
                <a:lumMod val="25000"/>
                <a:alpha val="7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収支計画書_詳細!$AX$21:$BI$21</c:f>
              <c:strCache>
                <c:ptCount val="12"/>
                <c:pt idx="0">
                  <c:v>2月
(計画)</c:v>
                </c:pt>
                <c:pt idx="1">
                  <c:v>3月
(計画)</c:v>
                </c:pt>
                <c:pt idx="2">
                  <c:v>4月
(計画)</c:v>
                </c:pt>
                <c:pt idx="3">
                  <c:v>5月
(計画)</c:v>
                </c:pt>
                <c:pt idx="4">
                  <c:v>6月
(計画)</c:v>
                </c:pt>
                <c:pt idx="5">
                  <c:v>7月
(計画)</c:v>
                </c:pt>
                <c:pt idx="6">
                  <c:v>8月
(計画)</c:v>
                </c:pt>
                <c:pt idx="7">
                  <c:v>9月
(計画)</c:v>
                </c:pt>
                <c:pt idx="8">
                  <c:v>10月
(計画)</c:v>
                </c:pt>
                <c:pt idx="9">
                  <c:v>11月
(計画)</c:v>
                </c:pt>
                <c:pt idx="10">
                  <c:v>12月
(計画)</c:v>
                </c:pt>
                <c:pt idx="11">
                  <c:v>1月
(計画)</c:v>
                </c:pt>
              </c:strCache>
            </c:strRef>
          </c:cat>
          <c:val>
            <c:numRef>
              <c:f>収支計画書_詳細!$AX$49:$BI$49</c:f>
              <c:numCache>
                <c:formatCode>#,##0_);[Red]\(#,##0\)</c:formatCode>
                <c:ptCount val="12"/>
                <c:pt idx="0">
                  <c:v>5.0909090909090908</c:v>
                </c:pt>
                <c:pt idx="1">
                  <c:v>15.272727272727273</c:v>
                </c:pt>
                <c:pt idx="2">
                  <c:v>20.363636363636363</c:v>
                </c:pt>
                <c:pt idx="3">
                  <c:v>30.545454545454547</c:v>
                </c:pt>
                <c:pt idx="4">
                  <c:v>35.63636363636364</c:v>
                </c:pt>
                <c:pt idx="5">
                  <c:v>45.81818181818182</c:v>
                </c:pt>
                <c:pt idx="6">
                  <c:v>50.909090909090914</c:v>
                </c:pt>
                <c:pt idx="7">
                  <c:v>61.090909090909093</c:v>
                </c:pt>
                <c:pt idx="8">
                  <c:v>66.181818181818187</c:v>
                </c:pt>
                <c:pt idx="9">
                  <c:v>76.363636363636374</c:v>
                </c:pt>
                <c:pt idx="10">
                  <c:v>81.454545454545467</c:v>
                </c:pt>
                <c:pt idx="11">
                  <c:v>91.636363636363654</c:v>
                </c:pt>
              </c:numCache>
            </c:numRef>
          </c:val>
          <c:extLst>
            <c:ext xmlns:c16="http://schemas.microsoft.com/office/drawing/2014/chart" uri="{C3380CC4-5D6E-409C-BE32-E72D297353CC}">
              <c16:uniqueId val="{00000001-CCFA-4075-B229-5DF5E314411D}"/>
            </c:ext>
          </c:extLst>
        </c:ser>
        <c:ser>
          <c:idx val="3"/>
          <c:order val="3"/>
          <c:tx>
            <c:strRef>
              <c:f>収支計画書_詳細!$AW$51</c:f>
              <c:strCache>
                <c:ptCount val="1"/>
                <c:pt idx="0">
                  <c:v>ダミー</c:v>
                </c:pt>
              </c:strCache>
            </c:strRef>
          </c:tx>
          <c:spPr>
            <a:solidFill>
              <a:schemeClr val="accent4"/>
            </a:solidFill>
            <a:ln>
              <a:noFill/>
            </a:ln>
            <a:effectLst/>
          </c:spPr>
          <c:invertIfNegative val="0"/>
          <c:dLbls>
            <c:dLbl>
              <c:idx val="0"/>
              <c:tx>
                <c:rich>
                  <a:bodyPr/>
                  <a:lstStyle/>
                  <a:p>
                    <a:fld id="{4EAAA8E9-49EC-4B47-B867-8146A23B7DFB}"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CCFA-4075-B229-5DF5E314411D}"/>
                </c:ext>
              </c:extLst>
            </c:dLbl>
            <c:dLbl>
              <c:idx val="1"/>
              <c:tx>
                <c:rich>
                  <a:bodyPr/>
                  <a:lstStyle/>
                  <a:p>
                    <a:fld id="{D832716A-DDBF-45C3-A8FF-404FBC06E26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244B-48A7-9FE7-0E4AB61136F4}"/>
                </c:ext>
              </c:extLst>
            </c:dLbl>
            <c:dLbl>
              <c:idx val="2"/>
              <c:tx>
                <c:rich>
                  <a:bodyPr/>
                  <a:lstStyle/>
                  <a:p>
                    <a:fld id="{15C6DB00-C70E-497F-A59B-98F2261CE3F8}"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244B-48A7-9FE7-0E4AB61136F4}"/>
                </c:ext>
              </c:extLst>
            </c:dLbl>
            <c:dLbl>
              <c:idx val="3"/>
              <c:tx>
                <c:rich>
                  <a:bodyPr/>
                  <a:lstStyle/>
                  <a:p>
                    <a:fld id="{6CD28C08-5586-46A8-9CF1-8F31D128A84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244B-48A7-9FE7-0E4AB61136F4}"/>
                </c:ext>
              </c:extLst>
            </c:dLbl>
            <c:dLbl>
              <c:idx val="4"/>
              <c:tx>
                <c:rich>
                  <a:bodyPr/>
                  <a:lstStyle/>
                  <a:p>
                    <a:fld id="{E8CC7987-33AB-477E-98D0-E09277952F0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244B-48A7-9FE7-0E4AB61136F4}"/>
                </c:ext>
              </c:extLst>
            </c:dLbl>
            <c:dLbl>
              <c:idx val="5"/>
              <c:tx>
                <c:rich>
                  <a:bodyPr/>
                  <a:lstStyle/>
                  <a:p>
                    <a:fld id="{0059A023-70D1-4111-B1A2-B0A8F297B46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244B-48A7-9FE7-0E4AB61136F4}"/>
                </c:ext>
              </c:extLst>
            </c:dLbl>
            <c:dLbl>
              <c:idx val="6"/>
              <c:tx>
                <c:rich>
                  <a:bodyPr/>
                  <a:lstStyle/>
                  <a:p>
                    <a:fld id="{DD693294-5282-4B61-B87B-CCA8005034C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244B-48A7-9FE7-0E4AB61136F4}"/>
                </c:ext>
              </c:extLst>
            </c:dLbl>
            <c:dLbl>
              <c:idx val="7"/>
              <c:tx>
                <c:rich>
                  <a:bodyPr/>
                  <a:lstStyle/>
                  <a:p>
                    <a:fld id="{2EB8C97E-55CD-43DC-9077-2C568DEFF1B6}"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244B-48A7-9FE7-0E4AB61136F4}"/>
                </c:ext>
              </c:extLst>
            </c:dLbl>
            <c:dLbl>
              <c:idx val="8"/>
              <c:tx>
                <c:rich>
                  <a:bodyPr/>
                  <a:lstStyle/>
                  <a:p>
                    <a:fld id="{389F9678-B57F-4DB4-A392-6DF15E5D738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244B-48A7-9FE7-0E4AB61136F4}"/>
                </c:ext>
              </c:extLst>
            </c:dLbl>
            <c:dLbl>
              <c:idx val="9"/>
              <c:tx>
                <c:rich>
                  <a:bodyPr/>
                  <a:lstStyle/>
                  <a:p>
                    <a:fld id="{2C893A67-C0D0-44A5-9E15-FB4660397DCE}"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244B-48A7-9FE7-0E4AB61136F4}"/>
                </c:ext>
              </c:extLst>
            </c:dLbl>
            <c:dLbl>
              <c:idx val="10"/>
              <c:tx>
                <c:rich>
                  <a:bodyPr/>
                  <a:lstStyle/>
                  <a:p>
                    <a:fld id="{E71F255C-629D-41F0-8FAA-5922F3254716}"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244B-48A7-9FE7-0E4AB61136F4}"/>
                </c:ext>
              </c:extLst>
            </c:dLbl>
            <c:dLbl>
              <c:idx val="11"/>
              <c:tx>
                <c:rich>
                  <a:bodyPr/>
                  <a:lstStyle/>
                  <a:p>
                    <a:fld id="{78B2D62B-E733-4BD2-9442-C860A1BCF4D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244B-48A7-9FE7-0E4AB61136F4}"/>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収支計画書_詳細!$AX$21:$BI$21</c:f>
              <c:strCache>
                <c:ptCount val="12"/>
                <c:pt idx="0">
                  <c:v>2月
(計画)</c:v>
                </c:pt>
                <c:pt idx="1">
                  <c:v>3月
(計画)</c:v>
                </c:pt>
                <c:pt idx="2">
                  <c:v>4月
(計画)</c:v>
                </c:pt>
                <c:pt idx="3">
                  <c:v>5月
(計画)</c:v>
                </c:pt>
                <c:pt idx="4">
                  <c:v>6月
(計画)</c:v>
                </c:pt>
                <c:pt idx="5">
                  <c:v>7月
(計画)</c:v>
                </c:pt>
                <c:pt idx="6">
                  <c:v>8月
(計画)</c:v>
                </c:pt>
                <c:pt idx="7">
                  <c:v>9月
(計画)</c:v>
                </c:pt>
                <c:pt idx="8">
                  <c:v>10月
(計画)</c:v>
                </c:pt>
                <c:pt idx="9">
                  <c:v>11月
(計画)</c:v>
                </c:pt>
                <c:pt idx="10">
                  <c:v>12月
(計画)</c:v>
                </c:pt>
                <c:pt idx="11">
                  <c:v>1月
(計画)</c:v>
                </c:pt>
              </c:strCache>
            </c:strRef>
          </c:cat>
          <c:val>
            <c:numRef>
              <c:f>収支計画書_詳細!$AX$51:$BI$51</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5="http://schemas.microsoft.com/office/drawing/2012/chart" uri="{02D57815-91ED-43cb-92C2-25804820EDAC}">
              <c15:datalabelsRange>
                <c15:f>収支計画書_詳細!$AX$50:$BI$50</c15:f>
                <c15:dlblRangeCache>
                  <c:ptCount val="12"/>
                  <c:pt idx="0">
                    <c:v>24 </c:v>
                  </c:pt>
                  <c:pt idx="1">
                    <c:v>53 </c:v>
                  </c:pt>
                  <c:pt idx="2">
                    <c:v>96 </c:v>
                  </c:pt>
                  <c:pt idx="3">
                    <c:v>125 </c:v>
                  </c:pt>
                  <c:pt idx="4">
                    <c:v>130 </c:v>
                  </c:pt>
                  <c:pt idx="5">
                    <c:v>159 </c:v>
                  </c:pt>
                  <c:pt idx="6">
                    <c:v>164 </c:v>
                  </c:pt>
                  <c:pt idx="7">
                    <c:v>193 </c:v>
                  </c:pt>
                  <c:pt idx="8">
                    <c:v>236 </c:v>
                  </c:pt>
                  <c:pt idx="9">
                    <c:v>265 </c:v>
                  </c:pt>
                  <c:pt idx="10">
                    <c:v>308 </c:v>
                  </c:pt>
                  <c:pt idx="11">
                    <c:v>337 </c:v>
                  </c:pt>
                </c15:dlblRangeCache>
              </c15:datalabelsRange>
            </c:ext>
            <c:ext xmlns:c16="http://schemas.microsoft.com/office/drawing/2014/chart" uri="{C3380CC4-5D6E-409C-BE32-E72D297353CC}">
              <c16:uniqueId val="{0000000E-CCFA-4075-B229-5DF5E314411D}"/>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220863190840955E-2"/>
          <c:y val="3.882011309796729E-2"/>
          <c:w val="0.90055770070160179"/>
          <c:h val="0.83119946634445951"/>
        </c:manualLayout>
      </c:layout>
      <c:barChart>
        <c:barDir val="col"/>
        <c:grouping val="stacked"/>
        <c:varyColors val="0"/>
        <c:ser>
          <c:idx val="0"/>
          <c:order val="0"/>
          <c:tx>
            <c:strRef>
              <c:f>前年度収支計画記載書!$U$44</c:f>
              <c:strCache>
                <c:ptCount val="1"/>
                <c:pt idx="0">
                  <c:v>雇用契約(フルタイム)</c:v>
                </c:pt>
              </c:strCache>
            </c:strRef>
          </c:tx>
          <c:spPr>
            <a:solidFill>
              <a:schemeClr val="accent5">
                <a:lumMod val="75000"/>
                <a:alpha val="70000"/>
              </a:schemeClr>
            </a:solidFill>
            <a:ln>
              <a:noFill/>
            </a:ln>
            <a:effectLst/>
          </c:spPr>
          <c:invertIfNegative val="0"/>
          <c:dPt>
            <c:idx val="0"/>
            <c:invertIfNegative val="0"/>
            <c:bubble3D val="0"/>
            <c:spPr>
              <a:solidFill>
                <a:schemeClr val="bg1">
                  <a:lumMod val="85000"/>
                  <a:alpha val="70000"/>
                </a:schemeClr>
              </a:solidFill>
              <a:ln>
                <a:noFill/>
              </a:ln>
              <a:effectLst/>
            </c:spPr>
            <c:extLst>
              <c:ext xmlns:c16="http://schemas.microsoft.com/office/drawing/2014/chart" uri="{C3380CC4-5D6E-409C-BE32-E72D297353CC}">
                <c16:uniqueId val="{00000034-1344-4364-92F1-A7EDF5BF4815}"/>
              </c:ext>
            </c:extLst>
          </c:dPt>
          <c:dPt>
            <c:idx val="2"/>
            <c:invertIfNegative val="0"/>
            <c:bubble3D val="0"/>
            <c:spPr>
              <a:solidFill>
                <a:schemeClr val="bg1">
                  <a:lumMod val="85000"/>
                  <a:alpha val="70000"/>
                </a:schemeClr>
              </a:solidFill>
              <a:ln>
                <a:noFill/>
              </a:ln>
              <a:effectLst/>
            </c:spPr>
            <c:extLst>
              <c:ext xmlns:c16="http://schemas.microsoft.com/office/drawing/2014/chart" uri="{C3380CC4-5D6E-409C-BE32-E72D297353CC}">
                <c16:uniqueId val="{00000035-1344-4364-92F1-A7EDF5BF4815}"/>
              </c:ext>
            </c:extLst>
          </c:dPt>
          <c:dPt>
            <c:idx val="4"/>
            <c:invertIfNegative val="0"/>
            <c:bubble3D val="0"/>
            <c:spPr>
              <a:solidFill>
                <a:schemeClr val="bg1">
                  <a:lumMod val="85000"/>
                  <a:alpha val="70000"/>
                </a:schemeClr>
              </a:solidFill>
              <a:ln>
                <a:noFill/>
              </a:ln>
              <a:effectLst/>
            </c:spPr>
            <c:extLst>
              <c:ext xmlns:c16="http://schemas.microsoft.com/office/drawing/2014/chart" uri="{C3380CC4-5D6E-409C-BE32-E72D297353CC}">
                <c16:uniqueId val="{00000036-1344-4364-92F1-A7EDF5BF4815}"/>
              </c:ext>
            </c:extLst>
          </c:dPt>
          <c:dPt>
            <c:idx val="6"/>
            <c:invertIfNegative val="0"/>
            <c:bubble3D val="0"/>
            <c:spPr>
              <a:solidFill>
                <a:schemeClr val="bg1">
                  <a:lumMod val="85000"/>
                  <a:alpha val="70000"/>
                </a:schemeClr>
              </a:solidFill>
              <a:ln>
                <a:noFill/>
              </a:ln>
              <a:effectLst/>
            </c:spPr>
            <c:extLst>
              <c:ext xmlns:c16="http://schemas.microsoft.com/office/drawing/2014/chart" uri="{C3380CC4-5D6E-409C-BE32-E72D297353CC}">
                <c16:uniqueId val="{00000037-1344-4364-92F1-A7EDF5BF4815}"/>
              </c:ext>
            </c:extLst>
          </c:dPt>
          <c:dPt>
            <c:idx val="8"/>
            <c:invertIfNegative val="0"/>
            <c:bubble3D val="0"/>
            <c:spPr>
              <a:solidFill>
                <a:schemeClr val="bg1">
                  <a:lumMod val="85000"/>
                  <a:alpha val="70000"/>
                </a:schemeClr>
              </a:solidFill>
              <a:ln>
                <a:noFill/>
              </a:ln>
              <a:effectLst/>
            </c:spPr>
            <c:extLst>
              <c:ext xmlns:c16="http://schemas.microsoft.com/office/drawing/2014/chart" uri="{C3380CC4-5D6E-409C-BE32-E72D297353CC}">
                <c16:uniqueId val="{00000038-1344-4364-92F1-A7EDF5BF4815}"/>
              </c:ext>
            </c:extLst>
          </c:dPt>
          <c:dPt>
            <c:idx val="10"/>
            <c:invertIfNegative val="0"/>
            <c:bubble3D val="0"/>
            <c:spPr>
              <a:solidFill>
                <a:schemeClr val="bg1">
                  <a:lumMod val="85000"/>
                  <a:alpha val="70000"/>
                </a:schemeClr>
              </a:solidFill>
              <a:ln>
                <a:noFill/>
              </a:ln>
              <a:effectLst/>
            </c:spPr>
            <c:extLst>
              <c:ext xmlns:c16="http://schemas.microsoft.com/office/drawing/2014/chart" uri="{C3380CC4-5D6E-409C-BE32-E72D297353CC}">
                <c16:uniqueId val="{00000039-1344-4364-92F1-A7EDF5BF4815}"/>
              </c:ext>
            </c:extLst>
          </c:dPt>
          <c:dPt>
            <c:idx val="12"/>
            <c:invertIfNegative val="0"/>
            <c:bubble3D val="0"/>
            <c:spPr>
              <a:solidFill>
                <a:schemeClr val="bg1">
                  <a:lumMod val="85000"/>
                  <a:alpha val="70000"/>
                </a:schemeClr>
              </a:solidFill>
              <a:ln>
                <a:noFill/>
              </a:ln>
              <a:effectLst/>
            </c:spPr>
            <c:extLst>
              <c:ext xmlns:c16="http://schemas.microsoft.com/office/drawing/2014/chart" uri="{C3380CC4-5D6E-409C-BE32-E72D297353CC}">
                <c16:uniqueId val="{0000003A-1344-4364-92F1-A7EDF5BF4815}"/>
              </c:ext>
            </c:extLst>
          </c:dPt>
          <c:dPt>
            <c:idx val="14"/>
            <c:invertIfNegative val="0"/>
            <c:bubble3D val="0"/>
            <c:spPr>
              <a:solidFill>
                <a:schemeClr val="bg1">
                  <a:lumMod val="85000"/>
                  <a:alpha val="70000"/>
                </a:schemeClr>
              </a:solidFill>
              <a:ln>
                <a:noFill/>
              </a:ln>
              <a:effectLst/>
            </c:spPr>
            <c:extLst>
              <c:ext xmlns:c16="http://schemas.microsoft.com/office/drawing/2014/chart" uri="{C3380CC4-5D6E-409C-BE32-E72D297353CC}">
                <c16:uniqueId val="{0000003B-1344-4364-92F1-A7EDF5BF4815}"/>
              </c:ext>
            </c:extLst>
          </c:dPt>
          <c:dPt>
            <c:idx val="16"/>
            <c:invertIfNegative val="0"/>
            <c:bubble3D val="0"/>
            <c:spPr>
              <a:solidFill>
                <a:schemeClr val="bg1">
                  <a:lumMod val="85000"/>
                  <a:alpha val="70000"/>
                </a:schemeClr>
              </a:solidFill>
              <a:ln>
                <a:noFill/>
              </a:ln>
              <a:effectLst/>
            </c:spPr>
            <c:extLst>
              <c:ext xmlns:c16="http://schemas.microsoft.com/office/drawing/2014/chart" uri="{C3380CC4-5D6E-409C-BE32-E72D297353CC}">
                <c16:uniqueId val="{0000003C-1344-4364-92F1-A7EDF5BF4815}"/>
              </c:ext>
            </c:extLst>
          </c:dPt>
          <c:dPt>
            <c:idx val="18"/>
            <c:invertIfNegative val="0"/>
            <c:bubble3D val="0"/>
            <c:spPr>
              <a:solidFill>
                <a:schemeClr val="bg1">
                  <a:lumMod val="85000"/>
                  <a:alpha val="70000"/>
                </a:schemeClr>
              </a:solidFill>
              <a:ln>
                <a:noFill/>
              </a:ln>
              <a:effectLst/>
            </c:spPr>
            <c:extLst>
              <c:ext xmlns:c16="http://schemas.microsoft.com/office/drawing/2014/chart" uri="{C3380CC4-5D6E-409C-BE32-E72D297353CC}">
                <c16:uniqueId val="{0000003D-1344-4364-92F1-A7EDF5BF4815}"/>
              </c:ext>
            </c:extLst>
          </c:dPt>
          <c:dPt>
            <c:idx val="20"/>
            <c:invertIfNegative val="0"/>
            <c:bubble3D val="0"/>
            <c:spPr>
              <a:solidFill>
                <a:schemeClr val="bg1">
                  <a:lumMod val="85000"/>
                  <a:alpha val="70000"/>
                </a:schemeClr>
              </a:solidFill>
              <a:ln>
                <a:noFill/>
              </a:ln>
              <a:effectLst/>
            </c:spPr>
            <c:extLst>
              <c:ext xmlns:c16="http://schemas.microsoft.com/office/drawing/2014/chart" uri="{C3380CC4-5D6E-409C-BE32-E72D297353CC}">
                <c16:uniqueId val="{0000003E-1344-4364-92F1-A7EDF5BF4815}"/>
              </c:ext>
            </c:extLst>
          </c:dPt>
          <c:dPt>
            <c:idx val="22"/>
            <c:invertIfNegative val="0"/>
            <c:bubble3D val="0"/>
            <c:spPr>
              <a:solidFill>
                <a:schemeClr val="bg1">
                  <a:lumMod val="85000"/>
                  <a:alpha val="70000"/>
                </a:schemeClr>
              </a:solidFill>
              <a:ln>
                <a:noFill/>
              </a:ln>
              <a:effectLst/>
            </c:spPr>
            <c:extLst>
              <c:ext xmlns:c16="http://schemas.microsoft.com/office/drawing/2014/chart" uri="{C3380CC4-5D6E-409C-BE32-E72D297353CC}">
                <c16:uniqueId val="{0000003F-1344-4364-92F1-A7EDF5BF4815}"/>
              </c:ext>
            </c:extLst>
          </c:dPt>
          <c:dLbls>
            <c:dLbl>
              <c:idx val="0"/>
              <c:layout>
                <c:manualLayout>
                  <c:x val="0"/>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1344-4364-92F1-A7EDF5BF4815}"/>
                </c:ext>
              </c:extLst>
            </c:dLbl>
            <c:dLbl>
              <c:idx val="2"/>
              <c:layout>
                <c:manualLayout>
                  <c:x val="0"/>
                  <c:y val="-4.806752162092379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1344-4364-92F1-A7EDF5BF4815}"/>
                </c:ext>
              </c:extLst>
            </c:dLbl>
            <c:dLbl>
              <c:idx val="4"/>
              <c:layout>
                <c:manualLayout>
                  <c:x val="0"/>
                  <c:y val="-1.602250720697420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1344-4364-92F1-A7EDF5BF4815}"/>
                </c:ext>
              </c:extLst>
            </c:dLbl>
            <c:dLbl>
              <c:idx val="6"/>
              <c:layout>
                <c:manualLayout>
                  <c:x val="-5.8433315770644691E-17"/>
                  <c:y val="-3.20450144139484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1344-4364-92F1-A7EDF5BF4815}"/>
                </c:ext>
              </c:extLst>
            </c:dLbl>
            <c:dLbl>
              <c:idx val="8"/>
              <c:layout>
                <c:manualLayout>
                  <c:x val="-5.8433315770644691E-17"/>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1344-4364-92F1-A7EDF5BF4815}"/>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前年度収支計画記載書!$V$30:$AS$31</c:f>
              <c:multiLvlStrCache>
                <c:ptCount val="24"/>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pt idx="22">
                    <c:v>計画</c:v>
                  </c:pt>
                  <c:pt idx="23">
                    <c:v>実績</c:v>
                  </c:pt>
                </c:lvl>
                <c:lvl>
                  <c:pt idx="0">
                    <c:v>2月</c:v>
                  </c:pt>
                  <c:pt idx="2">
                    <c:v>3月</c:v>
                  </c:pt>
                  <c:pt idx="4">
                    <c:v>4月</c:v>
                  </c:pt>
                  <c:pt idx="6">
                    <c:v>5月</c:v>
                  </c:pt>
                  <c:pt idx="8">
                    <c:v>6月</c:v>
                  </c:pt>
                  <c:pt idx="10">
                    <c:v>7月</c:v>
                  </c:pt>
                  <c:pt idx="12">
                    <c:v>8月</c:v>
                  </c:pt>
                  <c:pt idx="14">
                    <c:v>9月</c:v>
                  </c:pt>
                  <c:pt idx="16">
                    <c:v>10月</c:v>
                  </c:pt>
                  <c:pt idx="18">
                    <c:v>11月</c:v>
                  </c:pt>
                  <c:pt idx="20">
                    <c:v>12月</c:v>
                  </c:pt>
                  <c:pt idx="22">
                    <c:v>１月</c:v>
                  </c:pt>
                </c:lvl>
              </c:multiLvlStrCache>
            </c:multiLvlStrRef>
          </c:cat>
          <c:val>
            <c:numRef>
              <c:f>前年度収支計画記載書!$V$62:$AS$62</c:f>
              <c:numCache>
                <c:formatCode>#,##0_);[Red]\(#,##0\)</c:formatCode>
                <c:ptCount val="24"/>
                <c:pt idx="0">
                  <c:v>262</c:v>
                </c:pt>
                <c:pt idx="1">
                  <c:v>350</c:v>
                </c:pt>
                <c:pt idx="2">
                  <c:v>644</c:v>
                </c:pt>
                <c:pt idx="3">
                  <c:v>702</c:v>
                </c:pt>
                <c:pt idx="4">
                  <c:v>893</c:v>
                </c:pt>
                <c:pt idx="5">
                  <c:v>1054</c:v>
                </c:pt>
                <c:pt idx="6">
                  <c:v>1275</c:v>
                </c:pt>
                <c:pt idx="7">
                  <c:v>1614</c:v>
                </c:pt>
                <c:pt idx="8">
                  <c:v>1537</c:v>
                </c:pt>
                <c:pt idx="9">
                  <c:v>2302</c:v>
                </c:pt>
                <c:pt idx="10">
                  <c:v>2034</c:v>
                </c:pt>
                <c:pt idx="11">
                  <c:v>2930</c:v>
                </c:pt>
                <c:pt idx="12">
                  <c:v>2296</c:v>
                </c:pt>
                <c:pt idx="13">
                  <c:v>3380</c:v>
                </c:pt>
                <c:pt idx="14">
                  <c:v>2678</c:v>
                </c:pt>
                <c:pt idx="15">
                  <c:v>4070</c:v>
                </c:pt>
                <c:pt idx="16">
                  <c:v>2927</c:v>
                </c:pt>
                <c:pt idx="17">
                  <c:v>4810</c:v>
                </c:pt>
                <c:pt idx="18">
                  <c:v>3309</c:v>
                </c:pt>
                <c:pt idx="19">
                  <c:v>5770</c:v>
                </c:pt>
                <c:pt idx="20">
                  <c:v>3571</c:v>
                </c:pt>
                <c:pt idx="21">
                  <c:v>6630</c:v>
                </c:pt>
                <c:pt idx="22">
                  <c:v>4068</c:v>
                </c:pt>
                <c:pt idx="23">
                  <c:v>7610</c:v>
                </c:pt>
              </c:numCache>
            </c:numRef>
          </c:val>
          <c:extLst>
            <c:ext xmlns:c16="http://schemas.microsoft.com/office/drawing/2014/chart" uri="{C3380CC4-5D6E-409C-BE32-E72D297353CC}">
              <c16:uniqueId val="{00000014-F12B-4FFA-B979-25D015EED426}"/>
            </c:ext>
          </c:extLst>
        </c:ser>
        <c:ser>
          <c:idx val="1"/>
          <c:order val="1"/>
          <c:tx>
            <c:strRef>
              <c:f>前年度収支計画記載書!$U$45</c:f>
              <c:strCache>
                <c:ptCount val="1"/>
                <c:pt idx="0">
                  <c:v>雇用契約(フルタイム)以外</c:v>
                </c:pt>
              </c:strCache>
            </c:strRef>
          </c:tx>
          <c:spPr>
            <a:solidFill>
              <a:schemeClr val="accent2">
                <a:lumMod val="75000"/>
                <a:alpha val="70000"/>
              </a:schemeClr>
            </a:solidFill>
            <a:ln>
              <a:noFill/>
            </a:ln>
            <a:effectLst/>
          </c:spPr>
          <c:invertIfNegative val="0"/>
          <c:dPt>
            <c:idx val="0"/>
            <c:invertIfNegative val="0"/>
            <c:bubble3D val="0"/>
            <c:spPr>
              <a:solidFill>
                <a:schemeClr val="accent3">
                  <a:lumMod val="75000"/>
                  <a:alpha val="70000"/>
                </a:schemeClr>
              </a:solidFill>
              <a:ln>
                <a:noFill/>
              </a:ln>
              <a:effectLst/>
            </c:spPr>
            <c:extLst>
              <c:ext xmlns:c16="http://schemas.microsoft.com/office/drawing/2014/chart" uri="{C3380CC4-5D6E-409C-BE32-E72D297353CC}">
                <c16:uniqueId val="{00000033-1344-4364-92F1-A7EDF5BF4815}"/>
              </c:ext>
            </c:extLst>
          </c:dPt>
          <c:dPt>
            <c:idx val="2"/>
            <c:invertIfNegative val="0"/>
            <c:bubble3D val="0"/>
            <c:spPr>
              <a:solidFill>
                <a:schemeClr val="accent3">
                  <a:lumMod val="75000"/>
                  <a:alpha val="70000"/>
                </a:schemeClr>
              </a:solidFill>
              <a:ln>
                <a:noFill/>
              </a:ln>
              <a:effectLst/>
            </c:spPr>
            <c:extLst>
              <c:ext xmlns:c16="http://schemas.microsoft.com/office/drawing/2014/chart" uri="{C3380CC4-5D6E-409C-BE32-E72D297353CC}">
                <c16:uniqueId val="{00000032-1344-4364-92F1-A7EDF5BF4815}"/>
              </c:ext>
            </c:extLst>
          </c:dPt>
          <c:dPt>
            <c:idx val="4"/>
            <c:invertIfNegative val="0"/>
            <c:bubble3D val="0"/>
            <c:spPr>
              <a:solidFill>
                <a:schemeClr val="accent3">
                  <a:lumMod val="75000"/>
                  <a:alpha val="70000"/>
                </a:schemeClr>
              </a:solidFill>
              <a:ln>
                <a:noFill/>
              </a:ln>
              <a:effectLst/>
            </c:spPr>
            <c:extLst>
              <c:ext xmlns:c16="http://schemas.microsoft.com/office/drawing/2014/chart" uri="{C3380CC4-5D6E-409C-BE32-E72D297353CC}">
                <c16:uniqueId val="{00000031-1344-4364-92F1-A7EDF5BF4815}"/>
              </c:ext>
            </c:extLst>
          </c:dPt>
          <c:dPt>
            <c:idx val="6"/>
            <c:invertIfNegative val="0"/>
            <c:bubble3D val="0"/>
            <c:spPr>
              <a:solidFill>
                <a:schemeClr val="accent3">
                  <a:lumMod val="75000"/>
                  <a:alpha val="70000"/>
                </a:schemeClr>
              </a:solidFill>
              <a:ln>
                <a:noFill/>
              </a:ln>
              <a:effectLst/>
            </c:spPr>
            <c:extLst>
              <c:ext xmlns:c16="http://schemas.microsoft.com/office/drawing/2014/chart" uri="{C3380CC4-5D6E-409C-BE32-E72D297353CC}">
                <c16:uniqueId val="{00000030-1344-4364-92F1-A7EDF5BF4815}"/>
              </c:ext>
            </c:extLst>
          </c:dPt>
          <c:dPt>
            <c:idx val="8"/>
            <c:invertIfNegative val="0"/>
            <c:bubble3D val="0"/>
            <c:spPr>
              <a:solidFill>
                <a:schemeClr val="accent3">
                  <a:lumMod val="75000"/>
                  <a:alpha val="70000"/>
                </a:schemeClr>
              </a:solidFill>
              <a:ln>
                <a:noFill/>
              </a:ln>
              <a:effectLst/>
            </c:spPr>
            <c:extLst>
              <c:ext xmlns:c16="http://schemas.microsoft.com/office/drawing/2014/chart" uri="{C3380CC4-5D6E-409C-BE32-E72D297353CC}">
                <c16:uniqueId val="{0000002F-1344-4364-92F1-A7EDF5BF4815}"/>
              </c:ext>
            </c:extLst>
          </c:dPt>
          <c:dPt>
            <c:idx val="10"/>
            <c:invertIfNegative val="0"/>
            <c:bubble3D val="0"/>
            <c:spPr>
              <a:solidFill>
                <a:schemeClr val="accent3">
                  <a:lumMod val="75000"/>
                  <a:alpha val="70000"/>
                </a:schemeClr>
              </a:solidFill>
              <a:ln>
                <a:noFill/>
              </a:ln>
              <a:effectLst/>
            </c:spPr>
            <c:extLst>
              <c:ext xmlns:c16="http://schemas.microsoft.com/office/drawing/2014/chart" uri="{C3380CC4-5D6E-409C-BE32-E72D297353CC}">
                <c16:uniqueId val="{0000002E-1344-4364-92F1-A7EDF5BF4815}"/>
              </c:ext>
            </c:extLst>
          </c:dPt>
          <c:dPt>
            <c:idx val="12"/>
            <c:invertIfNegative val="0"/>
            <c:bubble3D val="0"/>
            <c:spPr>
              <a:solidFill>
                <a:schemeClr val="accent3">
                  <a:lumMod val="75000"/>
                  <a:alpha val="70000"/>
                </a:schemeClr>
              </a:solidFill>
              <a:ln>
                <a:noFill/>
              </a:ln>
              <a:effectLst/>
            </c:spPr>
            <c:extLst>
              <c:ext xmlns:c16="http://schemas.microsoft.com/office/drawing/2014/chart" uri="{C3380CC4-5D6E-409C-BE32-E72D297353CC}">
                <c16:uniqueId val="{0000002D-1344-4364-92F1-A7EDF5BF4815}"/>
              </c:ext>
            </c:extLst>
          </c:dPt>
          <c:dPt>
            <c:idx val="14"/>
            <c:invertIfNegative val="0"/>
            <c:bubble3D val="0"/>
            <c:spPr>
              <a:solidFill>
                <a:schemeClr val="accent3">
                  <a:lumMod val="75000"/>
                  <a:alpha val="70000"/>
                </a:schemeClr>
              </a:solidFill>
              <a:ln>
                <a:noFill/>
              </a:ln>
              <a:effectLst/>
            </c:spPr>
            <c:extLst>
              <c:ext xmlns:c16="http://schemas.microsoft.com/office/drawing/2014/chart" uri="{C3380CC4-5D6E-409C-BE32-E72D297353CC}">
                <c16:uniqueId val="{0000002C-1344-4364-92F1-A7EDF5BF4815}"/>
              </c:ext>
            </c:extLst>
          </c:dPt>
          <c:dPt>
            <c:idx val="16"/>
            <c:invertIfNegative val="0"/>
            <c:bubble3D val="0"/>
            <c:spPr>
              <a:solidFill>
                <a:schemeClr val="accent3">
                  <a:lumMod val="75000"/>
                  <a:alpha val="70000"/>
                </a:schemeClr>
              </a:solidFill>
              <a:ln>
                <a:noFill/>
              </a:ln>
              <a:effectLst/>
            </c:spPr>
            <c:extLst>
              <c:ext xmlns:c16="http://schemas.microsoft.com/office/drawing/2014/chart" uri="{C3380CC4-5D6E-409C-BE32-E72D297353CC}">
                <c16:uniqueId val="{0000002B-1344-4364-92F1-A7EDF5BF4815}"/>
              </c:ext>
            </c:extLst>
          </c:dPt>
          <c:dPt>
            <c:idx val="18"/>
            <c:invertIfNegative val="0"/>
            <c:bubble3D val="0"/>
            <c:spPr>
              <a:solidFill>
                <a:schemeClr val="accent3">
                  <a:lumMod val="75000"/>
                  <a:alpha val="70000"/>
                </a:schemeClr>
              </a:solidFill>
              <a:ln>
                <a:noFill/>
              </a:ln>
              <a:effectLst/>
            </c:spPr>
            <c:extLst>
              <c:ext xmlns:c16="http://schemas.microsoft.com/office/drawing/2014/chart" uri="{C3380CC4-5D6E-409C-BE32-E72D297353CC}">
                <c16:uniqueId val="{0000002A-1344-4364-92F1-A7EDF5BF4815}"/>
              </c:ext>
            </c:extLst>
          </c:dPt>
          <c:dPt>
            <c:idx val="20"/>
            <c:invertIfNegative val="0"/>
            <c:bubble3D val="0"/>
            <c:spPr>
              <a:solidFill>
                <a:schemeClr val="accent3">
                  <a:lumMod val="75000"/>
                  <a:alpha val="70000"/>
                </a:schemeClr>
              </a:solidFill>
              <a:ln>
                <a:noFill/>
              </a:ln>
              <a:effectLst/>
            </c:spPr>
            <c:extLst>
              <c:ext xmlns:c16="http://schemas.microsoft.com/office/drawing/2014/chart" uri="{C3380CC4-5D6E-409C-BE32-E72D297353CC}">
                <c16:uniqueId val="{00000029-1344-4364-92F1-A7EDF5BF4815}"/>
              </c:ext>
            </c:extLst>
          </c:dPt>
          <c:dPt>
            <c:idx val="22"/>
            <c:invertIfNegative val="0"/>
            <c:bubble3D val="0"/>
            <c:spPr>
              <a:solidFill>
                <a:schemeClr val="accent3">
                  <a:lumMod val="75000"/>
                  <a:alpha val="70000"/>
                </a:schemeClr>
              </a:solidFill>
              <a:ln>
                <a:noFill/>
              </a:ln>
              <a:effectLst/>
            </c:spPr>
            <c:extLst>
              <c:ext xmlns:c16="http://schemas.microsoft.com/office/drawing/2014/chart" uri="{C3380CC4-5D6E-409C-BE32-E72D297353CC}">
                <c16:uniqueId val="{00000028-1344-4364-92F1-A7EDF5BF4815}"/>
              </c:ext>
            </c:extLst>
          </c:dPt>
          <c:dLbls>
            <c:dLbl>
              <c:idx val="0"/>
              <c:layout>
                <c:manualLayout>
                  <c:x val="0"/>
                  <c:y val="-3.20450144139484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1344-4364-92F1-A7EDF5BF4815}"/>
                </c:ext>
              </c:extLst>
            </c:dLbl>
            <c:dLbl>
              <c:idx val="2"/>
              <c:layout>
                <c:manualLayout>
                  <c:x val="0"/>
                  <c:y val="-3.20450144139484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1344-4364-92F1-A7EDF5BF4815}"/>
                </c:ext>
              </c:extLst>
            </c:dLbl>
            <c:dLbl>
              <c:idx val="4"/>
              <c:layout>
                <c:manualLayout>
                  <c:x val="0"/>
                  <c:y val="-1.1749702884877384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1344-4364-92F1-A7EDF5BF4815}"/>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前年度収支計画記載書!$V$30:$AS$31</c:f>
              <c:multiLvlStrCache>
                <c:ptCount val="24"/>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pt idx="22">
                    <c:v>計画</c:v>
                  </c:pt>
                  <c:pt idx="23">
                    <c:v>実績</c:v>
                  </c:pt>
                </c:lvl>
                <c:lvl>
                  <c:pt idx="0">
                    <c:v>2月</c:v>
                  </c:pt>
                  <c:pt idx="2">
                    <c:v>3月</c:v>
                  </c:pt>
                  <c:pt idx="4">
                    <c:v>4月</c:v>
                  </c:pt>
                  <c:pt idx="6">
                    <c:v>5月</c:v>
                  </c:pt>
                  <c:pt idx="8">
                    <c:v>6月</c:v>
                  </c:pt>
                  <c:pt idx="10">
                    <c:v>7月</c:v>
                  </c:pt>
                  <c:pt idx="12">
                    <c:v>8月</c:v>
                  </c:pt>
                  <c:pt idx="14">
                    <c:v>9月</c:v>
                  </c:pt>
                  <c:pt idx="16">
                    <c:v>10月</c:v>
                  </c:pt>
                  <c:pt idx="18">
                    <c:v>11月</c:v>
                  </c:pt>
                  <c:pt idx="20">
                    <c:v>12月</c:v>
                  </c:pt>
                  <c:pt idx="22">
                    <c:v>１月</c:v>
                  </c:pt>
                </c:lvl>
              </c:multiLvlStrCache>
            </c:multiLvlStrRef>
          </c:cat>
          <c:val>
            <c:numRef>
              <c:f>前年度収支計画記載書!$V$63:$AS$63</c:f>
              <c:numCache>
                <c:formatCode>#,##0_);[Red]\(#,##0\)</c:formatCode>
                <c:ptCount val="24"/>
                <c:pt idx="0">
                  <c:v>208</c:v>
                </c:pt>
                <c:pt idx="1">
                  <c:v>400</c:v>
                </c:pt>
                <c:pt idx="2">
                  <c:v>474</c:v>
                </c:pt>
                <c:pt idx="3">
                  <c:v>520</c:v>
                </c:pt>
                <c:pt idx="4">
                  <c:v>706</c:v>
                </c:pt>
                <c:pt idx="5">
                  <c:v>640</c:v>
                </c:pt>
                <c:pt idx="6">
                  <c:v>984</c:v>
                </c:pt>
                <c:pt idx="7">
                  <c:v>1025</c:v>
                </c:pt>
                <c:pt idx="8">
                  <c:v>1180</c:v>
                </c:pt>
                <c:pt idx="9">
                  <c:v>1475</c:v>
                </c:pt>
                <c:pt idx="10">
                  <c:v>1482</c:v>
                </c:pt>
                <c:pt idx="11">
                  <c:v>2000</c:v>
                </c:pt>
                <c:pt idx="12">
                  <c:v>1690</c:v>
                </c:pt>
                <c:pt idx="13">
                  <c:v>2360</c:v>
                </c:pt>
                <c:pt idx="14">
                  <c:v>1956</c:v>
                </c:pt>
                <c:pt idx="15">
                  <c:v>2900</c:v>
                </c:pt>
                <c:pt idx="16">
                  <c:v>2188</c:v>
                </c:pt>
                <c:pt idx="17">
                  <c:v>3535</c:v>
                </c:pt>
                <c:pt idx="18">
                  <c:v>2466</c:v>
                </c:pt>
                <c:pt idx="19">
                  <c:v>4150</c:v>
                </c:pt>
                <c:pt idx="20">
                  <c:v>2662</c:v>
                </c:pt>
                <c:pt idx="21">
                  <c:v>4930</c:v>
                </c:pt>
                <c:pt idx="22">
                  <c:v>2964</c:v>
                </c:pt>
                <c:pt idx="23">
                  <c:v>5590</c:v>
                </c:pt>
              </c:numCache>
            </c:numRef>
          </c:val>
          <c:extLst>
            <c:ext xmlns:c16="http://schemas.microsoft.com/office/drawing/2014/chart" uri="{C3380CC4-5D6E-409C-BE32-E72D297353CC}">
              <c16:uniqueId val="{00000029-F12B-4FFA-B979-25D015EED426}"/>
            </c:ext>
          </c:extLst>
        </c:ser>
        <c:ser>
          <c:idx val="2"/>
          <c:order val="2"/>
          <c:tx>
            <c:strRef>
              <c:f>前年度収支計画記載書!$U$59</c:f>
              <c:strCache>
                <c:ptCount val="1"/>
                <c:pt idx="0">
                  <c:v>ダミー</c:v>
                </c:pt>
              </c:strCache>
            </c:strRef>
          </c:tx>
          <c:spPr>
            <a:noFill/>
            <a:ln>
              <a:noFill/>
            </a:ln>
            <a:effectLst/>
          </c:spPr>
          <c:invertIfNegative val="0"/>
          <c:dLbls>
            <c:dLbl>
              <c:idx val="0"/>
              <c:tx>
                <c:rich>
                  <a:bodyPr/>
                  <a:lstStyle/>
                  <a:p>
                    <a:fld id="{C943E7AE-1634-4067-A0ED-A41A9946D92A}"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D-F12B-4FFA-B979-25D015EED426}"/>
                </c:ext>
              </c:extLst>
            </c:dLbl>
            <c:dLbl>
              <c:idx val="1"/>
              <c:tx>
                <c:rich>
                  <a:bodyPr/>
                  <a:lstStyle/>
                  <a:p>
                    <a:fld id="{76553476-7A0F-4F1A-9DFC-CDC3410D7038}"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E-F12B-4FFA-B979-25D015EED426}"/>
                </c:ext>
              </c:extLst>
            </c:dLbl>
            <c:dLbl>
              <c:idx val="2"/>
              <c:tx>
                <c:rich>
                  <a:bodyPr/>
                  <a:lstStyle/>
                  <a:p>
                    <a:fld id="{178C00CC-7FD4-42BC-94EA-1A0E1068BCE4}"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F-F12B-4FFA-B979-25D015EED426}"/>
                </c:ext>
              </c:extLst>
            </c:dLbl>
            <c:dLbl>
              <c:idx val="3"/>
              <c:tx>
                <c:rich>
                  <a:bodyPr/>
                  <a:lstStyle/>
                  <a:p>
                    <a:fld id="{6CE9E51B-028C-4B0C-ACED-CD8EF0EAAE8E}"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0-F12B-4FFA-B979-25D015EED426}"/>
                </c:ext>
              </c:extLst>
            </c:dLbl>
            <c:dLbl>
              <c:idx val="4"/>
              <c:tx>
                <c:rich>
                  <a:bodyPr/>
                  <a:lstStyle/>
                  <a:p>
                    <a:fld id="{A48C0DCF-B856-4230-AF3B-979392A17844}"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1-F12B-4FFA-B979-25D015EED426}"/>
                </c:ext>
              </c:extLst>
            </c:dLbl>
            <c:dLbl>
              <c:idx val="5"/>
              <c:tx>
                <c:rich>
                  <a:bodyPr/>
                  <a:lstStyle/>
                  <a:p>
                    <a:fld id="{1A12F448-9F69-4C29-9093-B64D64DC79E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2-F12B-4FFA-B979-25D015EED426}"/>
                </c:ext>
              </c:extLst>
            </c:dLbl>
            <c:dLbl>
              <c:idx val="6"/>
              <c:tx>
                <c:rich>
                  <a:bodyPr/>
                  <a:lstStyle/>
                  <a:p>
                    <a:fld id="{B26C3CEA-C202-429A-B498-0CE0AD7125B0}"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3-F12B-4FFA-B979-25D015EED426}"/>
                </c:ext>
              </c:extLst>
            </c:dLbl>
            <c:dLbl>
              <c:idx val="7"/>
              <c:tx>
                <c:rich>
                  <a:bodyPr/>
                  <a:lstStyle/>
                  <a:p>
                    <a:fld id="{7EE28B7F-D64D-499E-AB52-F10F0B9A835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4-F12B-4FFA-B979-25D015EED426}"/>
                </c:ext>
              </c:extLst>
            </c:dLbl>
            <c:dLbl>
              <c:idx val="8"/>
              <c:tx>
                <c:rich>
                  <a:bodyPr/>
                  <a:lstStyle/>
                  <a:p>
                    <a:fld id="{F5990278-5918-462F-86F6-98826135AC5F}"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5-F12B-4FFA-B979-25D015EED426}"/>
                </c:ext>
              </c:extLst>
            </c:dLbl>
            <c:dLbl>
              <c:idx val="9"/>
              <c:tx>
                <c:rich>
                  <a:bodyPr/>
                  <a:lstStyle/>
                  <a:p>
                    <a:fld id="{18D4A7BE-8B48-4D78-A147-6ED78FA64F9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6-F12B-4FFA-B979-25D015EED426}"/>
                </c:ext>
              </c:extLst>
            </c:dLbl>
            <c:dLbl>
              <c:idx val="10"/>
              <c:tx>
                <c:rich>
                  <a:bodyPr/>
                  <a:lstStyle/>
                  <a:p>
                    <a:fld id="{27BB8DC9-6D17-4830-8079-16D84C6A0237}"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7-F12B-4FFA-B979-25D015EED426}"/>
                </c:ext>
              </c:extLst>
            </c:dLbl>
            <c:dLbl>
              <c:idx val="11"/>
              <c:tx>
                <c:rich>
                  <a:bodyPr/>
                  <a:lstStyle/>
                  <a:p>
                    <a:fld id="{93151EF2-EF6E-4701-B9E4-805DF904944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8-F12B-4FFA-B979-25D015EED426}"/>
                </c:ext>
              </c:extLst>
            </c:dLbl>
            <c:dLbl>
              <c:idx val="12"/>
              <c:tx>
                <c:rich>
                  <a:bodyPr/>
                  <a:lstStyle/>
                  <a:p>
                    <a:fld id="{F73F7913-6C85-4A91-A610-4D11B38EB4D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9-F12B-4FFA-B979-25D015EED426}"/>
                </c:ext>
              </c:extLst>
            </c:dLbl>
            <c:dLbl>
              <c:idx val="13"/>
              <c:tx>
                <c:rich>
                  <a:bodyPr/>
                  <a:lstStyle/>
                  <a:p>
                    <a:fld id="{C11B1E67-0062-45F0-902A-EECE6938BFB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A-F12B-4FFA-B979-25D015EED426}"/>
                </c:ext>
              </c:extLst>
            </c:dLbl>
            <c:dLbl>
              <c:idx val="14"/>
              <c:tx>
                <c:rich>
                  <a:bodyPr/>
                  <a:lstStyle/>
                  <a:p>
                    <a:fld id="{8E9F407F-09CA-4B99-BCBC-283ED7F354D8}"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B-F12B-4FFA-B979-25D015EED426}"/>
                </c:ext>
              </c:extLst>
            </c:dLbl>
            <c:dLbl>
              <c:idx val="15"/>
              <c:tx>
                <c:rich>
                  <a:bodyPr/>
                  <a:lstStyle/>
                  <a:p>
                    <a:fld id="{60D3CAC3-8A15-43AA-BF43-A7F3F8BFA4B0}"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C-F12B-4FFA-B979-25D015EED426}"/>
                </c:ext>
              </c:extLst>
            </c:dLbl>
            <c:dLbl>
              <c:idx val="16"/>
              <c:tx>
                <c:rich>
                  <a:bodyPr/>
                  <a:lstStyle/>
                  <a:p>
                    <a:fld id="{7DADB861-5364-44D7-B868-27CF37AA9E0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D-F12B-4FFA-B979-25D015EED426}"/>
                </c:ext>
              </c:extLst>
            </c:dLbl>
            <c:dLbl>
              <c:idx val="17"/>
              <c:tx>
                <c:rich>
                  <a:bodyPr/>
                  <a:lstStyle/>
                  <a:p>
                    <a:fld id="{335178E5-DF9D-46A5-BE48-8EDDD2A84D46}"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E-F12B-4FFA-B979-25D015EED426}"/>
                </c:ext>
              </c:extLst>
            </c:dLbl>
            <c:dLbl>
              <c:idx val="18"/>
              <c:tx>
                <c:rich>
                  <a:bodyPr/>
                  <a:lstStyle/>
                  <a:p>
                    <a:fld id="{E2097BC4-1220-4FA0-8808-B3ED0C2DBA4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F-F12B-4FFA-B979-25D015EED426}"/>
                </c:ext>
              </c:extLst>
            </c:dLbl>
            <c:dLbl>
              <c:idx val="19"/>
              <c:tx>
                <c:rich>
                  <a:bodyPr/>
                  <a:lstStyle/>
                  <a:p>
                    <a:fld id="{381145AE-F366-4565-A2F0-E72B276C7ABF}"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0-F12B-4FFA-B979-25D015EED426}"/>
                </c:ext>
              </c:extLst>
            </c:dLbl>
            <c:dLbl>
              <c:idx val="20"/>
              <c:tx>
                <c:rich>
                  <a:bodyPr/>
                  <a:lstStyle/>
                  <a:p>
                    <a:fld id="{73D3A25B-6D5F-4178-9AAA-1ECDD49CB180}"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8-5E6C-4A58-A572-4D2B6754FE77}"/>
                </c:ext>
              </c:extLst>
            </c:dLbl>
            <c:dLbl>
              <c:idx val="21"/>
              <c:tx>
                <c:rich>
                  <a:bodyPr/>
                  <a:lstStyle/>
                  <a:p>
                    <a:fld id="{6D1EE2A6-FD70-40B8-BBB8-5EAED91B4C15}"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9-5E6C-4A58-A572-4D2B6754FE77}"/>
                </c:ext>
              </c:extLst>
            </c:dLbl>
            <c:dLbl>
              <c:idx val="22"/>
              <c:tx>
                <c:rich>
                  <a:bodyPr/>
                  <a:lstStyle/>
                  <a:p>
                    <a:fld id="{44939C61-A751-4D90-8B19-AC5F9291DE46}"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A-5E6C-4A58-A572-4D2B6754FE77}"/>
                </c:ext>
              </c:extLst>
            </c:dLbl>
            <c:dLbl>
              <c:idx val="23"/>
              <c:tx>
                <c:rich>
                  <a:bodyPr/>
                  <a:lstStyle/>
                  <a:p>
                    <a:fld id="{A1E1DB62-7F82-4F41-B10B-466922C2E516}"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B-5E6C-4A58-A572-4D2B6754FE77}"/>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f>前年度収支計画記載書!$V$30:$AS$31</c:f>
              <c:multiLvlStrCache>
                <c:ptCount val="24"/>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pt idx="22">
                    <c:v>計画</c:v>
                  </c:pt>
                  <c:pt idx="23">
                    <c:v>実績</c:v>
                  </c:pt>
                </c:lvl>
                <c:lvl>
                  <c:pt idx="0">
                    <c:v>2月</c:v>
                  </c:pt>
                  <c:pt idx="2">
                    <c:v>3月</c:v>
                  </c:pt>
                  <c:pt idx="4">
                    <c:v>4月</c:v>
                  </c:pt>
                  <c:pt idx="6">
                    <c:v>5月</c:v>
                  </c:pt>
                  <c:pt idx="8">
                    <c:v>6月</c:v>
                  </c:pt>
                  <c:pt idx="10">
                    <c:v>7月</c:v>
                  </c:pt>
                  <c:pt idx="12">
                    <c:v>8月</c:v>
                  </c:pt>
                  <c:pt idx="14">
                    <c:v>9月</c:v>
                  </c:pt>
                  <c:pt idx="16">
                    <c:v>10月</c:v>
                  </c:pt>
                  <c:pt idx="18">
                    <c:v>11月</c:v>
                  </c:pt>
                  <c:pt idx="20">
                    <c:v>12月</c:v>
                  </c:pt>
                  <c:pt idx="22">
                    <c:v>１月</c:v>
                  </c:pt>
                </c:lvl>
              </c:multiLvlStrCache>
            </c:multiLvlStrRef>
          </c:cat>
          <c:val>
            <c:numRef>
              <c:f>前年度収支計画記載書!$V$59:$AS$59</c:f>
              <c:numCache>
                <c:formatCode>#,##0_);[Red]\(#,##0\)</c:formatCode>
                <c:ptCount val="24"/>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numCache>
            </c:numRef>
          </c:val>
          <c:extLst>
            <c:ext xmlns:c15="http://schemas.microsoft.com/office/drawing/2012/chart" uri="{02D57815-91ED-43cb-92C2-25804820EDAC}">
              <c15:datalabelsRange>
                <c15:f>前年度収支計画記載書!$V$64:$AS$64</c15:f>
                <c15:dlblRangeCache>
                  <c:ptCount val="24"/>
                  <c:pt idx="0">
                    <c:v>470 </c:v>
                  </c:pt>
                  <c:pt idx="1">
                    <c:v>750 </c:v>
                  </c:pt>
                  <c:pt idx="2">
                    <c:v>1,118 </c:v>
                  </c:pt>
                  <c:pt idx="3">
                    <c:v>1,222 </c:v>
                  </c:pt>
                  <c:pt idx="4">
                    <c:v>1,599 </c:v>
                  </c:pt>
                  <c:pt idx="5">
                    <c:v>1,694 </c:v>
                  </c:pt>
                  <c:pt idx="6">
                    <c:v>2,259 </c:v>
                  </c:pt>
                  <c:pt idx="7">
                    <c:v>2,639 </c:v>
                  </c:pt>
                  <c:pt idx="8">
                    <c:v>2,717 </c:v>
                  </c:pt>
                  <c:pt idx="9">
                    <c:v>3,777 </c:v>
                  </c:pt>
                  <c:pt idx="10">
                    <c:v>3,516 </c:v>
                  </c:pt>
                  <c:pt idx="11">
                    <c:v>4,930 </c:v>
                  </c:pt>
                  <c:pt idx="12">
                    <c:v>3,986 </c:v>
                  </c:pt>
                  <c:pt idx="13">
                    <c:v>5,740 </c:v>
                  </c:pt>
                  <c:pt idx="14">
                    <c:v>4,634 </c:v>
                  </c:pt>
                  <c:pt idx="15">
                    <c:v>6,970 </c:v>
                  </c:pt>
                  <c:pt idx="16">
                    <c:v>5,115 </c:v>
                  </c:pt>
                  <c:pt idx="17">
                    <c:v>8,345 </c:v>
                  </c:pt>
                  <c:pt idx="18">
                    <c:v>5,775 </c:v>
                  </c:pt>
                  <c:pt idx="19">
                    <c:v>9,920 </c:v>
                  </c:pt>
                  <c:pt idx="20">
                    <c:v>6,233 </c:v>
                  </c:pt>
                  <c:pt idx="21">
                    <c:v>11,560 </c:v>
                  </c:pt>
                  <c:pt idx="22">
                    <c:v>7,032 </c:v>
                  </c:pt>
                  <c:pt idx="23">
                    <c:v>13,200 </c:v>
                  </c:pt>
                </c15:dlblRangeCache>
              </c15:datalabelsRange>
            </c:ext>
            <c:ext xmlns:c16="http://schemas.microsoft.com/office/drawing/2014/chart" uri="{C3380CC4-5D6E-409C-BE32-E72D297353CC}">
              <c16:uniqueId val="{0000002C-F12B-4FFA-B979-25D015EED426}"/>
            </c:ext>
          </c:extLst>
        </c:ser>
        <c:dLbls>
          <c:showLegendKey val="0"/>
          <c:showVal val="0"/>
          <c:showCatName val="0"/>
          <c:showSerName val="0"/>
          <c:showPercent val="0"/>
          <c:showBubbleSize val="0"/>
        </c:dLbls>
        <c:gapWidth val="50"/>
        <c:overlap val="100"/>
        <c:axId val="987539640"/>
        <c:axId val="987542264"/>
      </c:barChart>
      <c:catAx>
        <c:axId val="987539640"/>
        <c:scaling>
          <c:orientation val="minMax"/>
        </c:scaling>
        <c:delete val="0"/>
        <c:axPos val="b"/>
        <c:majorGridlines>
          <c:spPr>
            <a:ln w="317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987542264"/>
        <c:crosses val="autoZero"/>
        <c:auto val="1"/>
        <c:lblAlgn val="ctr"/>
        <c:lblOffset val="100"/>
        <c:noMultiLvlLbl val="0"/>
      </c:catAx>
      <c:valAx>
        <c:axId val="987542264"/>
        <c:scaling>
          <c:orientation val="minMax"/>
        </c:scaling>
        <c:delete val="0"/>
        <c:axPos val="l"/>
        <c:majorGridlines>
          <c:spPr>
            <a:ln w="317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987539640"/>
        <c:crosses val="autoZero"/>
        <c:crossBetween val="between"/>
      </c:valAx>
      <c:spPr>
        <a:noFill/>
        <a:ln>
          <a:noFill/>
        </a:ln>
        <a:effectLst/>
      </c:spPr>
    </c:plotArea>
    <c:plotVisOnly val="1"/>
    <c:dispBlanksAs val="span"/>
    <c:showDLblsOverMax val="0"/>
  </c:chart>
  <c:spPr>
    <a:solidFill>
      <a:schemeClr val="bg1"/>
    </a:solidFill>
    <a:ln w="25400" cap="flat" cmpd="sng" algn="ctr">
      <a:solidFill>
        <a:schemeClr val="tx1"/>
      </a:solidFill>
      <a:round/>
    </a:ln>
    <a:effectLst/>
  </c:spPr>
  <c:txPr>
    <a:bodyPr/>
    <a:lstStyle/>
    <a:p>
      <a:pPr>
        <a:defRPr sz="12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845264059971141E-2"/>
          <c:y val="2.4520370925636279E-2"/>
          <c:w val="0.92074024764033657"/>
          <c:h val="0.88349608585858574"/>
        </c:manualLayout>
      </c:layout>
      <c:barChart>
        <c:barDir val="col"/>
        <c:grouping val="stacked"/>
        <c:varyColors val="0"/>
        <c:ser>
          <c:idx val="0"/>
          <c:order val="0"/>
          <c:tx>
            <c:strRef>
              <c:f>収支計画書_詳細!$U$55</c:f>
              <c:strCache>
                <c:ptCount val="1"/>
                <c:pt idx="0">
                  <c:v>雇用契約(フルタイム)</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収支計画書_詳細!$V$45:$AG$45</c:f>
              <c:strCache>
                <c:ptCount val="12"/>
                <c:pt idx="0">
                  <c:v>2月
(計画)</c:v>
                </c:pt>
                <c:pt idx="1">
                  <c:v>3月
(計画)</c:v>
                </c:pt>
                <c:pt idx="2">
                  <c:v>4月
(計画)</c:v>
                </c:pt>
                <c:pt idx="3">
                  <c:v>5月
(計画)</c:v>
                </c:pt>
                <c:pt idx="4">
                  <c:v>6月
(計画)</c:v>
                </c:pt>
                <c:pt idx="5">
                  <c:v>7月
(計画)</c:v>
                </c:pt>
                <c:pt idx="6">
                  <c:v>8月
(計画)</c:v>
                </c:pt>
                <c:pt idx="7">
                  <c:v>9月
(計画)</c:v>
                </c:pt>
                <c:pt idx="8">
                  <c:v>10月
(計画)</c:v>
                </c:pt>
                <c:pt idx="9">
                  <c:v>11月
(計画)</c:v>
                </c:pt>
                <c:pt idx="10">
                  <c:v>12月
(計画)</c:v>
                </c:pt>
                <c:pt idx="11">
                  <c:v>1月
(計画)</c:v>
                </c:pt>
              </c:strCache>
            </c:strRef>
          </c:cat>
          <c:val>
            <c:numRef>
              <c:f>収支計画書_詳細!$V$55:$AG$55</c:f>
              <c:numCache>
                <c:formatCode>#,##0_);[Red]\(#,##0\)</c:formatCode>
                <c:ptCount val="12"/>
                <c:pt idx="0">
                  <c:v>1</c:v>
                </c:pt>
                <c:pt idx="1">
                  <c:v>2</c:v>
                </c:pt>
                <c:pt idx="2">
                  <c:v>4</c:v>
                </c:pt>
                <c:pt idx="3">
                  <c:v>5</c:v>
                </c:pt>
                <c:pt idx="4">
                  <c:v>5</c:v>
                </c:pt>
                <c:pt idx="5">
                  <c:v>7</c:v>
                </c:pt>
                <c:pt idx="6">
                  <c:v>8</c:v>
                </c:pt>
                <c:pt idx="7">
                  <c:v>10</c:v>
                </c:pt>
                <c:pt idx="8">
                  <c:v>11</c:v>
                </c:pt>
                <c:pt idx="9">
                  <c:v>12</c:v>
                </c:pt>
                <c:pt idx="10">
                  <c:v>12</c:v>
                </c:pt>
                <c:pt idx="11">
                  <c:v>13</c:v>
                </c:pt>
              </c:numCache>
            </c:numRef>
          </c:val>
          <c:extLst>
            <c:ext xmlns:c16="http://schemas.microsoft.com/office/drawing/2014/chart" uri="{C3380CC4-5D6E-409C-BE32-E72D297353CC}">
              <c16:uniqueId val="{00000000-0376-4E1A-876D-116DB7CF43B6}"/>
            </c:ext>
          </c:extLst>
        </c:ser>
        <c:ser>
          <c:idx val="2"/>
          <c:order val="1"/>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収支計画書_詳細!$V$56:$AG$56</c:f>
              <c:numCache>
                <c:formatCode>#,##0_);[Red]\(#,##0\)</c:formatCode>
                <c:ptCount val="12"/>
                <c:pt idx="0">
                  <c:v>1</c:v>
                </c:pt>
                <c:pt idx="1">
                  <c:v>2</c:v>
                </c:pt>
                <c:pt idx="2">
                  <c:v>3</c:v>
                </c:pt>
                <c:pt idx="3">
                  <c:v>4</c:v>
                </c:pt>
                <c:pt idx="4">
                  <c:v>4</c:v>
                </c:pt>
                <c:pt idx="5">
                  <c:v>5</c:v>
                </c:pt>
                <c:pt idx="6">
                  <c:v>5</c:v>
                </c:pt>
                <c:pt idx="7">
                  <c:v>6</c:v>
                </c:pt>
                <c:pt idx="8">
                  <c:v>6</c:v>
                </c:pt>
                <c:pt idx="9">
                  <c:v>7</c:v>
                </c:pt>
                <c:pt idx="10">
                  <c:v>7</c:v>
                </c:pt>
                <c:pt idx="11">
                  <c:v>8</c:v>
                </c:pt>
              </c:numCache>
            </c:numRef>
          </c:val>
          <c:extLst>
            <c:ext xmlns:c16="http://schemas.microsoft.com/office/drawing/2014/chart" uri="{C3380CC4-5D6E-409C-BE32-E72D297353CC}">
              <c16:uniqueId val="{00000001-0376-4E1A-876D-116DB7CF43B6}"/>
            </c:ext>
          </c:extLst>
        </c:ser>
        <c:ser>
          <c:idx val="1"/>
          <c:order val="2"/>
          <c:tx>
            <c:strRef>
              <c:f>収支計画書_詳細!$U$57</c:f>
              <c:strCache>
                <c:ptCount val="1"/>
                <c:pt idx="0">
                  <c:v>雇用契約(フルタイム)以外</c:v>
                </c:pt>
              </c:strCache>
            </c:strRef>
          </c:tx>
          <c:spPr>
            <a:solidFill>
              <a:srgbClr val="E7E6E6">
                <a:lumMod val="25000"/>
                <a:alpha val="7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収支計画書_詳細!$V$45:$AG$45</c:f>
              <c:strCache>
                <c:ptCount val="12"/>
                <c:pt idx="0">
                  <c:v>2月
(計画)</c:v>
                </c:pt>
                <c:pt idx="1">
                  <c:v>3月
(計画)</c:v>
                </c:pt>
                <c:pt idx="2">
                  <c:v>4月
(計画)</c:v>
                </c:pt>
                <c:pt idx="3">
                  <c:v>5月
(計画)</c:v>
                </c:pt>
                <c:pt idx="4">
                  <c:v>6月
(計画)</c:v>
                </c:pt>
                <c:pt idx="5">
                  <c:v>7月
(計画)</c:v>
                </c:pt>
                <c:pt idx="6">
                  <c:v>8月
(計画)</c:v>
                </c:pt>
                <c:pt idx="7">
                  <c:v>9月
(計画)</c:v>
                </c:pt>
                <c:pt idx="8">
                  <c:v>10月
(計画)</c:v>
                </c:pt>
                <c:pt idx="9">
                  <c:v>11月
(計画)</c:v>
                </c:pt>
                <c:pt idx="10">
                  <c:v>12月
(計画)</c:v>
                </c:pt>
                <c:pt idx="11">
                  <c:v>1月
(計画)</c:v>
                </c:pt>
              </c:strCache>
            </c:strRef>
          </c:cat>
          <c:val>
            <c:numRef>
              <c:f>収支計画書_詳細!$V$57:$AG$57</c:f>
              <c:numCache>
                <c:formatCode>#,##0_);[Red]\(#,##0\)</c:formatCode>
                <c:ptCount val="12"/>
                <c:pt idx="0">
                  <c:v>1</c:v>
                </c:pt>
                <c:pt idx="1">
                  <c:v>3</c:v>
                </c:pt>
                <c:pt idx="2">
                  <c:v>4</c:v>
                </c:pt>
                <c:pt idx="3">
                  <c:v>6</c:v>
                </c:pt>
                <c:pt idx="4">
                  <c:v>7</c:v>
                </c:pt>
                <c:pt idx="5">
                  <c:v>9</c:v>
                </c:pt>
                <c:pt idx="6">
                  <c:v>10</c:v>
                </c:pt>
                <c:pt idx="7">
                  <c:v>12</c:v>
                </c:pt>
                <c:pt idx="8">
                  <c:v>13</c:v>
                </c:pt>
                <c:pt idx="9">
                  <c:v>15</c:v>
                </c:pt>
                <c:pt idx="10">
                  <c:v>16</c:v>
                </c:pt>
                <c:pt idx="11">
                  <c:v>18</c:v>
                </c:pt>
              </c:numCache>
            </c:numRef>
          </c:val>
          <c:extLst>
            <c:ext xmlns:c16="http://schemas.microsoft.com/office/drawing/2014/chart" uri="{C3380CC4-5D6E-409C-BE32-E72D297353CC}">
              <c16:uniqueId val="{00000002-0376-4E1A-876D-116DB7CF43B6}"/>
            </c:ext>
          </c:extLst>
        </c:ser>
        <c:ser>
          <c:idx val="3"/>
          <c:order val="3"/>
          <c:tx>
            <c:strRef>
              <c:f>収支計画書_詳細!$U$59</c:f>
              <c:strCache>
                <c:ptCount val="1"/>
                <c:pt idx="0">
                  <c:v>ダミー</c:v>
                </c:pt>
              </c:strCache>
            </c:strRef>
          </c:tx>
          <c:spPr>
            <a:noFill/>
            <a:ln>
              <a:noFill/>
            </a:ln>
            <a:effectLst/>
          </c:spPr>
          <c:invertIfNegative val="0"/>
          <c:dLbls>
            <c:dLbl>
              <c:idx val="0"/>
              <c:tx>
                <c:rich>
                  <a:bodyPr/>
                  <a:lstStyle/>
                  <a:p>
                    <a:fld id="{E710C23B-DB86-4024-A1D6-146FA2599BA6}"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0376-4E1A-876D-116DB7CF43B6}"/>
                </c:ext>
              </c:extLst>
            </c:dLbl>
            <c:dLbl>
              <c:idx val="1"/>
              <c:tx>
                <c:rich>
                  <a:bodyPr/>
                  <a:lstStyle/>
                  <a:p>
                    <a:fld id="{70862567-3570-4437-A99A-A0D11B7C3BF5}"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0376-4E1A-876D-116DB7CF43B6}"/>
                </c:ext>
              </c:extLst>
            </c:dLbl>
            <c:dLbl>
              <c:idx val="2"/>
              <c:tx>
                <c:rich>
                  <a:bodyPr/>
                  <a:lstStyle/>
                  <a:p>
                    <a:fld id="{92F5BC54-06FC-412A-81A4-9EE3E27F8266}"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0376-4E1A-876D-116DB7CF43B6}"/>
                </c:ext>
              </c:extLst>
            </c:dLbl>
            <c:dLbl>
              <c:idx val="3"/>
              <c:tx>
                <c:rich>
                  <a:bodyPr/>
                  <a:lstStyle/>
                  <a:p>
                    <a:fld id="{FC7F2CE7-B0FA-47F1-B08E-E0D010EEC9A8}"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0376-4E1A-876D-116DB7CF43B6}"/>
                </c:ext>
              </c:extLst>
            </c:dLbl>
            <c:dLbl>
              <c:idx val="4"/>
              <c:tx>
                <c:rich>
                  <a:bodyPr/>
                  <a:lstStyle/>
                  <a:p>
                    <a:fld id="{1330C0B3-B126-4282-8D7E-A382DDF59880}"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0376-4E1A-876D-116DB7CF43B6}"/>
                </c:ext>
              </c:extLst>
            </c:dLbl>
            <c:dLbl>
              <c:idx val="5"/>
              <c:tx>
                <c:rich>
                  <a:bodyPr/>
                  <a:lstStyle/>
                  <a:p>
                    <a:fld id="{96A9FE60-C4BC-4581-96E6-06C69C5C26A8}"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0376-4E1A-876D-116DB7CF43B6}"/>
                </c:ext>
              </c:extLst>
            </c:dLbl>
            <c:dLbl>
              <c:idx val="6"/>
              <c:tx>
                <c:rich>
                  <a:bodyPr/>
                  <a:lstStyle/>
                  <a:p>
                    <a:fld id="{0196F906-4AF9-45D9-9C8B-663320A51C90}"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0376-4E1A-876D-116DB7CF43B6}"/>
                </c:ext>
              </c:extLst>
            </c:dLbl>
            <c:dLbl>
              <c:idx val="7"/>
              <c:tx>
                <c:rich>
                  <a:bodyPr/>
                  <a:lstStyle/>
                  <a:p>
                    <a:fld id="{6EDF5851-816C-4B77-B590-D4F6BE93A24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0376-4E1A-876D-116DB7CF43B6}"/>
                </c:ext>
              </c:extLst>
            </c:dLbl>
            <c:dLbl>
              <c:idx val="8"/>
              <c:tx>
                <c:rich>
                  <a:bodyPr/>
                  <a:lstStyle/>
                  <a:p>
                    <a:fld id="{E599127F-C1FD-4078-A76D-8AE593BC59A7}"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0376-4E1A-876D-116DB7CF43B6}"/>
                </c:ext>
              </c:extLst>
            </c:dLbl>
            <c:dLbl>
              <c:idx val="9"/>
              <c:tx>
                <c:rich>
                  <a:bodyPr/>
                  <a:lstStyle/>
                  <a:p>
                    <a:fld id="{FB9A6BD5-147D-4BD3-9324-23779C9C86D2}"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0376-4E1A-876D-116DB7CF43B6}"/>
                </c:ext>
              </c:extLst>
            </c:dLbl>
            <c:dLbl>
              <c:idx val="10"/>
              <c:tx>
                <c:rich>
                  <a:bodyPr/>
                  <a:lstStyle/>
                  <a:p>
                    <a:fld id="{73B561BC-70E4-49D4-A051-D3D60BBBB4C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0376-4E1A-876D-116DB7CF43B6}"/>
                </c:ext>
              </c:extLst>
            </c:dLbl>
            <c:dLbl>
              <c:idx val="11"/>
              <c:tx>
                <c:rich>
                  <a:bodyPr/>
                  <a:lstStyle/>
                  <a:p>
                    <a:fld id="{58821619-83CB-4188-8F1F-ACEE3858EA00}"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0376-4E1A-876D-116DB7CF43B6}"/>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収支計画書_詳細!$V$45:$AG$45</c:f>
              <c:strCache>
                <c:ptCount val="12"/>
                <c:pt idx="0">
                  <c:v>2月
(計画)</c:v>
                </c:pt>
                <c:pt idx="1">
                  <c:v>3月
(計画)</c:v>
                </c:pt>
                <c:pt idx="2">
                  <c:v>4月
(計画)</c:v>
                </c:pt>
                <c:pt idx="3">
                  <c:v>5月
(計画)</c:v>
                </c:pt>
                <c:pt idx="4">
                  <c:v>6月
(計画)</c:v>
                </c:pt>
                <c:pt idx="5">
                  <c:v>7月
(計画)</c:v>
                </c:pt>
                <c:pt idx="6">
                  <c:v>8月
(計画)</c:v>
                </c:pt>
                <c:pt idx="7">
                  <c:v>9月
(計画)</c:v>
                </c:pt>
                <c:pt idx="8">
                  <c:v>10月
(計画)</c:v>
                </c:pt>
                <c:pt idx="9">
                  <c:v>11月
(計画)</c:v>
                </c:pt>
                <c:pt idx="10">
                  <c:v>12月
(計画)</c:v>
                </c:pt>
                <c:pt idx="11">
                  <c:v>1月
(計画)</c:v>
                </c:pt>
              </c:strCache>
            </c:strRef>
          </c:cat>
          <c:val>
            <c:numRef>
              <c:f>収支計画書_詳細!$V$59:$AG$59</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5="http://schemas.microsoft.com/office/drawing/2012/chart" uri="{02D57815-91ED-43cb-92C2-25804820EDAC}">
              <c15:datalabelsRange>
                <c15:f>収支計画書_詳細!$V$58:$AG$58</c15:f>
                <c15:dlblRangeCache>
                  <c:ptCount val="12"/>
                  <c:pt idx="0">
                    <c:v>3 </c:v>
                  </c:pt>
                  <c:pt idx="1">
                    <c:v>7 </c:v>
                  </c:pt>
                  <c:pt idx="2">
                    <c:v>11 </c:v>
                  </c:pt>
                  <c:pt idx="3">
                    <c:v>15 </c:v>
                  </c:pt>
                  <c:pt idx="4">
                    <c:v>16 </c:v>
                  </c:pt>
                  <c:pt idx="5">
                    <c:v>21 </c:v>
                  </c:pt>
                  <c:pt idx="6">
                    <c:v>23 </c:v>
                  </c:pt>
                  <c:pt idx="7">
                    <c:v>28 </c:v>
                  </c:pt>
                  <c:pt idx="8">
                    <c:v>30 </c:v>
                  </c:pt>
                  <c:pt idx="9">
                    <c:v>34 </c:v>
                  </c:pt>
                  <c:pt idx="10">
                    <c:v>35 </c:v>
                  </c:pt>
                  <c:pt idx="11">
                    <c:v>39 </c:v>
                  </c:pt>
                </c15:dlblRangeCache>
              </c15:datalabelsRange>
            </c:ext>
            <c:ext xmlns:c16="http://schemas.microsoft.com/office/drawing/2014/chart" uri="{C3380CC4-5D6E-409C-BE32-E72D297353CC}">
              <c16:uniqueId val="{0000000F-0376-4E1A-876D-116DB7CF43B6}"/>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収支計画書_詳細!$AW$55</c:f>
              <c:strCache>
                <c:ptCount val="1"/>
                <c:pt idx="0">
                  <c:v>雇用契約(フルタイム)</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収支計画書_詳細!$AX$21:$BI$21</c:f>
              <c:strCache>
                <c:ptCount val="12"/>
                <c:pt idx="0">
                  <c:v>2月
(計画)</c:v>
                </c:pt>
                <c:pt idx="1">
                  <c:v>3月
(計画)</c:v>
                </c:pt>
                <c:pt idx="2">
                  <c:v>4月
(計画)</c:v>
                </c:pt>
                <c:pt idx="3">
                  <c:v>5月
(計画)</c:v>
                </c:pt>
                <c:pt idx="4">
                  <c:v>6月
(計画)</c:v>
                </c:pt>
                <c:pt idx="5">
                  <c:v>7月
(計画)</c:v>
                </c:pt>
                <c:pt idx="6">
                  <c:v>8月
(計画)</c:v>
                </c:pt>
                <c:pt idx="7">
                  <c:v>9月
(計画)</c:v>
                </c:pt>
                <c:pt idx="8">
                  <c:v>10月
(計画)</c:v>
                </c:pt>
                <c:pt idx="9">
                  <c:v>11月
(計画)</c:v>
                </c:pt>
                <c:pt idx="10">
                  <c:v>12月
(計画)</c:v>
                </c:pt>
                <c:pt idx="11">
                  <c:v>1月
(計画)</c:v>
                </c:pt>
              </c:strCache>
            </c:strRef>
          </c:cat>
          <c:val>
            <c:numRef>
              <c:f>収支計画書_詳細!$AX$55:$BI$55</c:f>
              <c:numCache>
                <c:formatCode>#,##0_);[Red]\(#,##0\)</c:formatCode>
                <c:ptCount val="12"/>
                <c:pt idx="0">
                  <c:v>7.5454545454545459</c:v>
                </c:pt>
                <c:pt idx="1">
                  <c:v>15.090909090909092</c:v>
                </c:pt>
                <c:pt idx="2">
                  <c:v>30.181818181818183</c:v>
                </c:pt>
                <c:pt idx="3">
                  <c:v>37.727272727272727</c:v>
                </c:pt>
                <c:pt idx="4">
                  <c:v>37.727272727272727</c:v>
                </c:pt>
                <c:pt idx="5">
                  <c:v>52.81818181818182</c:v>
                </c:pt>
                <c:pt idx="6">
                  <c:v>60.363636363636367</c:v>
                </c:pt>
                <c:pt idx="7">
                  <c:v>75.454545454545453</c:v>
                </c:pt>
                <c:pt idx="8">
                  <c:v>83</c:v>
                </c:pt>
                <c:pt idx="9">
                  <c:v>90.545454545454547</c:v>
                </c:pt>
                <c:pt idx="10">
                  <c:v>90.545454545454547</c:v>
                </c:pt>
                <c:pt idx="11">
                  <c:v>98.090909090909093</c:v>
                </c:pt>
              </c:numCache>
            </c:numRef>
          </c:val>
          <c:extLst>
            <c:ext xmlns:c16="http://schemas.microsoft.com/office/drawing/2014/chart" uri="{C3380CC4-5D6E-409C-BE32-E72D297353CC}">
              <c16:uniqueId val="{00000000-0949-4782-97CE-BA10CED3AD72}"/>
            </c:ext>
          </c:extLst>
        </c:ser>
        <c:ser>
          <c:idx val="2"/>
          <c:order val="1"/>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収支計画書_詳細!$AX$56:$BI$56</c:f>
              <c:numCache>
                <c:formatCode>#,##0_);[Red]\(#,##0\)</c:formatCode>
                <c:ptCount val="12"/>
                <c:pt idx="0">
                  <c:v>4.7272727272727275</c:v>
                </c:pt>
                <c:pt idx="1">
                  <c:v>9.454545454545455</c:v>
                </c:pt>
                <c:pt idx="2">
                  <c:v>14.181818181818183</c:v>
                </c:pt>
                <c:pt idx="3">
                  <c:v>18.90909090909091</c:v>
                </c:pt>
                <c:pt idx="4">
                  <c:v>18.90909090909091</c:v>
                </c:pt>
                <c:pt idx="5">
                  <c:v>23.636363636363637</c:v>
                </c:pt>
                <c:pt idx="6">
                  <c:v>23.636363636363637</c:v>
                </c:pt>
                <c:pt idx="7">
                  <c:v>28.363636363636363</c:v>
                </c:pt>
                <c:pt idx="8">
                  <c:v>28.363636363636363</c:v>
                </c:pt>
                <c:pt idx="9">
                  <c:v>33.090909090909093</c:v>
                </c:pt>
                <c:pt idx="10">
                  <c:v>33.090909090909093</c:v>
                </c:pt>
                <c:pt idx="11">
                  <c:v>37.81818181818182</c:v>
                </c:pt>
              </c:numCache>
            </c:numRef>
          </c:val>
          <c:extLst>
            <c:ext xmlns:c16="http://schemas.microsoft.com/office/drawing/2014/chart" uri="{C3380CC4-5D6E-409C-BE32-E72D297353CC}">
              <c16:uniqueId val="{00000001-0949-4782-97CE-BA10CED3AD72}"/>
            </c:ext>
          </c:extLst>
        </c:ser>
        <c:ser>
          <c:idx val="1"/>
          <c:order val="2"/>
          <c:tx>
            <c:strRef>
              <c:f>収支計画書_詳細!$AW$57</c:f>
              <c:strCache>
                <c:ptCount val="1"/>
                <c:pt idx="0">
                  <c:v>雇用契約(フルタイム)以外</c:v>
                </c:pt>
              </c:strCache>
            </c:strRef>
          </c:tx>
          <c:spPr>
            <a:solidFill>
              <a:srgbClr val="E7E6E6">
                <a:lumMod val="25000"/>
                <a:alpha val="7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収支計画書_詳細!$AX$21:$BI$21</c:f>
              <c:strCache>
                <c:ptCount val="12"/>
                <c:pt idx="0">
                  <c:v>2月
(計画)</c:v>
                </c:pt>
                <c:pt idx="1">
                  <c:v>3月
(計画)</c:v>
                </c:pt>
                <c:pt idx="2">
                  <c:v>4月
(計画)</c:v>
                </c:pt>
                <c:pt idx="3">
                  <c:v>5月
(計画)</c:v>
                </c:pt>
                <c:pt idx="4">
                  <c:v>6月
(計画)</c:v>
                </c:pt>
                <c:pt idx="5">
                  <c:v>7月
(計画)</c:v>
                </c:pt>
                <c:pt idx="6">
                  <c:v>8月
(計画)</c:v>
                </c:pt>
                <c:pt idx="7">
                  <c:v>9月
(計画)</c:v>
                </c:pt>
                <c:pt idx="8">
                  <c:v>10月
(計画)</c:v>
                </c:pt>
                <c:pt idx="9">
                  <c:v>11月
(計画)</c:v>
                </c:pt>
                <c:pt idx="10">
                  <c:v>12月
(計画)</c:v>
                </c:pt>
                <c:pt idx="11">
                  <c:v>1月
(計画)</c:v>
                </c:pt>
              </c:strCache>
            </c:strRef>
          </c:cat>
          <c:val>
            <c:numRef>
              <c:f>収支計画書_詳細!$AX$57:$BI$57</c:f>
              <c:numCache>
                <c:formatCode>#,##0_);[Red]\(#,##0\)</c:formatCode>
                <c:ptCount val="12"/>
                <c:pt idx="0">
                  <c:v>2.9090909090909092</c:v>
                </c:pt>
                <c:pt idx="1">
                  <c:v>8.7272727272727266</c:v>
                </c:pt>
                <c:pt idx="2">
                  <c:v>11.636363636363637</c:v>
                </c:pt>
                <c:pt idx="3">
                  <c:v>17.454545454545453</c:v>
                </c:pt>
                <c:pt idx="4">
                  <c:v>20.363636363636363</c:v>
                </c:pt>
                <c:pt idx="5">
                  <c:v>26.18181818181818</c:v>
                </c:pt>
                <c:pt idx="6">
                  <c:v>29.09090909090909</c:v>
                </c:pt>
                <c:pt idx="7">
                  <c:v>34.909090909090907</c:v>
                </c:pt>
                <c:pt idx="8">
                  <c:v>37.818181818181813</c:v>
                </c:pt>
                <c:pt idx="9">
                  <c:v>43.636363636363633</c:v>
                </c:pt>
                <c:pt idx="10">
                  <c:v>46.54545454545454</c:v>
                </c:pt>
                <c:pt idx="11">
                  <c:v>52.36363636363636</c:v>
                </c:pt>
              </c:numCache>
            </c:numRef>
          </c:val>
          <c:extLst>
            <c:ext xmlns:c16="http://schemas.microsoft.com/office/drawing/2014/chart" uri="{C3380CC4-5D6E-409C-BE32-E72D297353CC}">
              <c16:uniqueId val="{00000002-0949-4782-97CE-BA10CED3AD72}"/>
            </c:ext>
          </c:extLst>
        </c:ser>
        <c:ser>
          <c:idx val="3"/>
          <c:order val="3"/>
          <c:tx>
            <c:strRef>
              <c:f>収支計画書_詳細!$AW$59</c:f>
              <c:strCache>
                <c:ptCount val="1"/>
                <c:pt idx="0">
                  <c:v>ダミー</c:v>
                </c:pt>
              </c:strCache>
            </c:strRef>
          </c:tx>
          <c:spPr>
            <a:noFill/>
            <a:ln>
              <a:noFill/>
            </a:ln>
            <a:effectLst/>
          </c:spPr>
          <c:invertIfNegative val="0"/>
          <c:dLbls>
            <c:dLbl>
              <c:idx val="0"/>
              <c:tx>
                <c:rich>
                  <a:bodyPr/>
                  <a:lstStyle/>
                  <a:p>
                    <a:fld id="{71F16C4D-5B06-4EE7-B117-71B5C0A39D88}"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0949-4782-97CE-BA10CED3AD72}"/>
                </c:ext>
              </c:extLst>
            </c:dLbl>
            <c:dLbl>
              <c:idx val="1"/>
              <c:tx>
                <c:rich>
                  <a:bodyPr/>
                  <a:lstStyle/>
                  <a:p>
                    <a:fld id="{81529F39-37B7-48DD-8035-3A5ED0853826}"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0949-4782-97CE-BA10CED3AD72}"/>
                </c:ext>
              </c:extLst>
            </c:dLbl>
            <c:dLbl>
              <c:idx val="2"/>
              <c:tx>
                <c:rich>
                  <a:bodyPr/>
                  <a:lstStyle/>
                  <a:p>
                    <a:fld id="{1EB31193-95FC-4676-8AE6-5EB5A404D022}"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0949-4782-97CE-BA10CED3AD72}"/>
                </c:ext>
              </c:extLst>
            </c:dLbl>
            <c:dLbl>
              <c:idx val="3"/>
              <c:tx>
                <c:rich>
                  <a:bodyPr/>
                  <a:lstStyle/>
                  <a:p>
                    <a:fld id="{8C904558-223A-4A90-BEBF-1689B0F4DDFD}"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0949-4782-97CE-BA10CED3AD72}"/>
                </c:ext>
              </c:extLst>
            </c:dLbl>
            <c:dLbl>
              <c:idx val="4"/>
              <c:tx>
                <c:rich>
                  <a:bodyPr/>
                  <a:lstStyle/>
                  <a:p>
                    <a:fld id="{268C6F36-198B-4A5D-9AD9-425BE1D36D57}"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0949-4782-97CE-BA10CED3AD72}"/>
                </c:ext>
              </c:extLst>
            </c:dLbl>
            <c:dLbl>
              <c:idx val="5"/>
              <c:tx>
                <c:rich>
                  <a:bodyPr/>
                  <a:lstStyle/>
                  <a:p>
                    <a:fld id="{672C4B9F-F029-4EE3-AB95-799DB807F662}"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0949-4782-97CE-BA10CED3AD72}"/>
                </c:ext>
              </c:extLst>
            </c:dLbl>
            <c:dLbl>
              <c:idx val="6"/>
              <c:tx>
                <c:rich>
                  <a:bodyPr/>
                  <a:lstStyle/>
                  <a:p>
                    <a:fld id="{0B636A7D-8915-48E5-9CF4-60B89F89EC90}"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0949-4782-97CE-BA10CED3AD72}"/>
                </c:ext>
              </c:extLst>
            </c:dLbl>
            <c:dLbl>
              <c:idx val="7"/>
              <c:tx>
                <c:rich>
                  <a:bodyPr/>
                  <a:lstStyle/>
                  <a:p>
                    <a:fld id="{30086D3C-96D5-4157-A286-BCA9593C778E}"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0949-4782-97CE-BA10CED3AD72}"/>
                </c:ext>
              </c:extLst>
            </c:dLbl>
            <c:dLbl>
              <c:idx val="8"/>
              <c:tx>
                <c:rich>
                  <a:bodyPr/>
                  <a:lstStyle/>
                  <a:p>
                    <a:fld id="{D37057BA-A192-4EE3-94A4-68D44153B22F}"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0949-4782-97CE-BA10CED3AD72}"/>
                </c:ext>
              </c:extLst>
            </c:dLbl>
            <c:dLbl>
              <c:idx val="9"/>
              <c:tx>
                <c:rich>
                  <a:bodyPr/>
                  <a:lstStyle/>
                  <a:p>
                    <a:fld id="{7EFA7683-3110-42D3-AD63-B57049615D4E}"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0949-4782-97CE-BA10CED3AD72}"/>
                </c:ext>
              </c:extLst>
            </c:dLbl>
            <c:dLbl>
              <c:idx val="10"/>
              <c:tx>
                <c:rich>
                  <a:bodyPr/>
                  <a:lstStyle/>
                  <a:p>
                    <a:fld id="{305265E0-39FA-40BB-9844-749436A84AB6}"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0949-4782-97CE-BA10CED3AD72}"/>
                </c:ext>
              </c:extLst>
            </c:dLbl>
            <c:dLbl>
              <c:idx val="11"/>
              <c:tx>
                <c:rich>
                  <a:bodyPr/>
                  <a:lstStyle/>
                  <a:p>
                    <a:fld id="{A2E05346-0204-410C-91EF-745FAC4B2CF4}"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0949-4782-97CE-BA10CED3AD72}"/>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収支計画書_詳細!$AX$21:$BI$21</c:f>
              <c:strCache>
                <c:ptCount val="12"/>
                <c:pt idx="0">
                  <c:v>2月
(計画)</c:v>
                </c:pt>
                <c:pt idx="1">
                  <c:v>3月
(計画)</c:v>
                </c:pt>
                <c:pt idx="2">
                  <c:v>4月
(計画)</c:v>
                </c:pt>
                <c:pt idx="3">
                  <c:v>5月
(計画)</c:v>
                </c:pt>
                <c:pt idx="4">
                  <c:v>6月
(計画)</c:v>
                </c:pt>
                <c:pt idx="5">
                  <c:v>7月
(計画)</c:v>
                </c:pt>
                <c:pt idx="6">
                  <c:v>8月
(計画)</c:v>
                </c:pt>
                <c:pt idx="7">
                  <c:v>9月
(計画)</c:v>
                </c:pt>
                <c:pt idx="8">
                  <c:v>10月
(計画)</c:v>
                </c:pt>
                <c:pt idx="9">
                  <c:v>11月
(計画)</c:v>
                </c:pt>
                <c:pt idx="10">
                  <c:v>12月
(計画)</c:v>
                </c:pt>
                <c:pt idx="11">
                  <c:v>1月
(計画)</c:v>
                </c:pt>
              </c:strCache>
            </c:strRef>
          </c:cat>
          <c:val>
            <c:numRef>
              <c:f>収支計画書_詳細!$AX$59:$BI$59</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5="http://schemas.microsoft.com/office/drawing/2012/chart" uri="{02D57815-91ED-43cb-92C2-25804820EDAC}">
              <c15:datalabelsRange>
                <c15:f>収支計画書_詳細!$AX$58:$BI$58</c15:f>
                <c15:dlblRangeCache>
                  <c:ptCount val="12"/>
                  <c:pt idx="0">
                    <c:v>15 </c:v>
                  </c:pt>
                  <c:pt idx="1">
                    <c:v>33 </c:v>
                  </c:pt>
                  <c:pt idx="2">
                    <c:v>56 </c:v>
                  </c:pt>
                  <c:pt idx="3">
                    <c:v>74 </c:v>
                  </c:pt>
                  <c:pt idx="4">
                    <c:v>77 </c:v>
                  </c:pt>
                  <c:pt idx="5">
                    <c:v>103 </c:v>
                  </c:pt>
                  <c:pt idx="6">
                    <c:v>113 </c:v>
                  </c:pt>
                  <c:pt idx="7">
                    <c:v>139 </c:v>
                  </c:pt>
                  <c:pt idx="8">
                    <c:v>149 </c:v>
                  </c:pt>
                  <c:pt idx="9">
                    <c:v>167 </c:v>
                  </c:pt>
                  <c:pt idx="10">
                    <c:v>170 </c:v>
                  </c:pt>
                  <c:pt idx="11">
                    <c:v>188 </c:v>
                  </c:pt>
                </c15:dlblRangeCache>
              </c15:datalabelsRange>
            </c:ext>
            <c:ext xmlns:c16="http://schemas.microsoft.com/office/drawing/2014/chart" uri="{C3380CC4-5D6E-409C-BE32-E72D297353CC}">
              <c16:uniqueId val="{0000000F-0949-4782-97CE-BA10CED3AD72}"/>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収支計画書_詳細!$AI$55</c:f>
              <c:strCache>
                <c:ptCount val="1"/>
                <c:pt idx="0">
                  <c:v>雇用契約(フルタイム)</c:v>
                </c:pt>
              </c:strCache>
            </c:strRef>
          </c:tx>
          <c:spPr>
            <a:solidFill>
              <a:srgbClr val="A5A5A5">
                <a:lumMod val="40000"/>
                <a:lumOff val="60000"/>
                <a:alpha val="7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収支計画書_詳細!$V$21:$AG$21</c:f>
              <c:strCache>
                <c:ptCount val="12"/>
                <c:pt idx="0">
                  <c:v>2月
(計画)</c:v>
                </c:pt>
                <c:pt idx="1">
                  <c:v>3月
(計画)</c:v>
                </c:pt>
                <c:pt idx="2">
                  <c:v>4月
(計画)</c:v>
                </c:pt>
                <c:pt idx="3">
                  <c:v>5月
(計画)</c:v>
                </c:pt>
                <c:pt idx="4">
                  <c:v>6月
(計画)</c:v>
                </c:pt>
                <c:pt idx="5">
                  <c:v>7月
(計画)</c:v>
                </c:pt>
                <c:pt idx="6">
                  <c:v>8月
(計画)</c:v>
                </c:pt>
                <c:pt idx="7">
                  <c:v>9月
(計画)</c:v>
                </c:pt>
                <c:pt idx="8">
                  <c:v>10月
(計画)</c:v>
                </c:pt>
                <c:pt idx="9">
                  <c:v>11月
(計画)</c:v>
                </c:pt>
                <c:pt idx="10">
                  <c:v>12月
(計画)</c:v>
                </c:pt>
                <c:pt idx="11">
                  <c:v>1月
(計画)</c:v>
                </c:pt>
              </c:strCache>
            </c:strRef>
          </c:cat>
          <c:val>
            <c:numRef>
              <c:f>収支計画書_詳細!$AJ$55:$AU$55</c:f>
              <c:numCache>
                <c:formatCode>#,##0_);[Red]\(#,##0\)</c:formatCode>
                <c:ptCount val="12"/>
                <c:pt idx="0">
                  <c:v>83</c:v>
                </c:pt>
                <c:pt idx="1">
                  <c:v>166</c:v>
                </c:pt>
                <c:pt idx="2">
                  <c:v>332</c:v>
                </c:pt>
                <c:pt idx="3">
                  <c:v>415</c:v>
                </c:pt>
                <c:pt idx="4">
                  <c:v>415</c:v>
                </c:pt>
                <c:pt idx="5">
                  <c:v>581</c:v>
                </c:pt>
                <c:pt idx="6">
                  <c:v>664</c:v>
                </c:pt>
                <c:pt idx="7">
                  <c:v>830</c:v>
                </c:pt>
                <c:pt idx="8">
                  <c:v>913</c:v>
                </c:pt>
                <c:pt idx="9">
                  <c:v>996</c:v>
                </c:pt>
                <c:pt idx="10">
                  <c:v>996</c:v>
                </c:pt>
                <c:pt idx="11">
                  <c:v>1079</c:v>
                </c:pt>
              </c:numCache>
            </c:numRef>
          </c:val>
          <c:extLst>
            <c:ext xmlns:c16="http://schemas.microsoft.com/office/drawing/2014/chart" uri="{C3380CC4-5D6E-409C-BE32-E72D297353CC}">
              <c16:uniqueId val="{00000000-E2D0-42D7-A996-4EB8F05F65DD}"/>
            </c:ext>
          </c:extLst>
        </c:ser>
        <c:ser>
          <c:idx val="2"/>
          <c:order val="1"/>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収支計画書_詳細!$AJ$56:$AU$56</c:f>
              <c:numCache>
                <c:formatCode>#,##0_);[Red]\(#,##0\)</c:formatCode>
                <c:ptCount val="12"/>
                <c:pt idx="0">
                  <c:v>52</c:v>
                </c:pt>
                <c:pt idx="1">
                  <c:v>104</c:v>
                </c:pt>
                <c:pt idx="2">
                  <c:v>156</c:v>
                </c:pt>
                <c:pt idx="3">
                  <c:v>208</c:v>
                </c:pt>
                <c:pt idx="4">
                  <c:v>208</c:v>
                </c:pt>
                <c:pt idx="5">
                  <c:v>260</c:v>
                </c:pt>
                <c:pt idx="6">
                  <c:v>260</c:v>
                </c:pt>
                <c:pt idx="7">
                  <c:v>312</c:v>
                </c:pt>
                <c:pt idx="8">
                  <c:v>312</c:v>
                </c:pt>
                <c:pt idx="9">
                  <c:v>364</c:v>
                </c:pt>
                <c:pt idx="10">
                  <c:v>364</c:v>
                </c:pt>
                <c:pt idx="11">
                  <c:v>416</c:v>
                </c:pt>
              </c:numCache>
            </c:numRef>
          </c:val>
          <c:extLst>
            <c:ext xmlns:c16="http://schemas.microsoft.com/office/drawing/2014/chart" uri="{C3380CC4-5D6E-409C-BE32-E72D297353CC}">
              <c16:uniqueId val="{00000001-E2D0-42D7-A996-4EB8F05F65DD}"/>
            </c:ext>
          </c:extLst>
        </c:ser>
        <c:ser>
          <c:idx val="1"/>
          <c:order val="2"/>
          <c:tx>
            <c:strRef>
              <c:f>収支計画書_詳細!$AI$57</c:f>
              <c:strCache>
                <c:ptCount val="1"/>
                <c:pt idx="0">
                  <c:v>雇用契約(フルタイム)以外</c:v>
                </c:pt>
              </c:strCache>
            </c:strRef>
          </c:tx>
          <c:spPr>
            <a:solidFill>
              <a:srgbClr val="E7E6E6">
                <a:lumMod val="25000"/>
                <a:alpha val="7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収支計画書_詳細!$V$21:$AG$21</c:f>
              <c:strCache>
                <c:ptCount val="12"/>
                <c:pt idx="0">
                  <c:v>2月
(計画)</c:v>
                </c:pt>
                <c:pt idx="1">
                  <c:v>3月
(計画)</c:v>
                </c:pt>
                <c:pt idx="2">
                  <c:v>4月
(計画)</c:v>
                </c:pt>
                <c:pt idx="3">
                  <c:v>5月
(計画)</c:v>
                </c:pt>
                <c:pt idx="4">
                  <c:v>6月
(計画)</c:v>
                </c:pt>
                <c:pt idx="5">
                  <c:v>7月
(計画)</c:v>
                </c:pt>
                <c:pt idx="6">
                  <c:v>8月
(計画)</c:v>
                </c:pt>
                <c:pt idx="7">
                  <c:v>9月
(計画)</c:v>
                </c:pt>
                <c:pt idx="8">
                  <c:v>10月
(計画)</c:v>
                </c:pt>
                <c:pt idx="9">
                  <c:v>11月
(計画)</c:v>
                </c:pt>
                <c:pt idx="10">
                  <c:v>12月
(計画)</c:v>
                </c:pt>
                <c:pt idx="11">
                  <c:v>1月
(計画)</c:v>
                </c:pt>
              </c:strCache>
            </c:strRef>
          </c:cat>
          <c:val>
            <c:numRef>
              <c:f>収支計画書_詳細!$AJ$57:$AU$57</c:f>
              <c:numCache>
                <c:formatCode>#,##0_);[Red]\(#,##0\)</c:formatCode>
                <c:ptCount val="12"/>
                <c:pt idx="0">
                  <c:v>32</c:v>
                </c:pt>
                <c:pt idx="1">
                  <c:v>96</c:v>
                </c:pt>
                <c:pt idx="2">
                  <c:v>128</c:v>
                </c:pt>
                <c:pt idx="3">
                  <c:v>192</c:v>
                </c:pt>
                <c:pt idx="4">
                  <c:v>224</c:v>
                </c:pt>
                <c:pt idx="5">
                  <c:v>288</c:v>
                </c:pt>
                <c:pt idx="6">
                  <c:v>320</c:v>
                </c:pt>
                <c:pt idx="7">
                  <c:v>384</c:v>
                </c:pt>
                <c:pt idx="8">
                  <c:v>416</c:v>
                </c:pt>
                <c:pt idx="9">
                  <c:v>480</c:v>
                </c:pt>
                <c:pt idx="10">
                  <c:v>512</c:v>
                </c:pt>
                <c:pt idx="11">
                  <c:v>576</c:v>
                </c:pt>
              </c:numCache>
            </c:numRef>
          </c:val>
          <c:extLst>
            <c:ext xmlns:c16="http://schemas.microsoft.com/office/drawing/2014/chart" uri="{C3380CC4-5D6E-409C-BE32-E72D297353CC}">
              <c16:uniqueId val="{00000002-E2D0-42D7-A996-4EB8F05F65DD}"/>
            </c:ext>
          </c:extLst>
        </c:ser>
        <c:ser>
          <c:idx val="3"/>
          <c:order val="3"/>
          <c:tx>
            <c:strRef>
              <c:f>収支計画書_詳細!$AI$43</c:f>
              <c:strCache>
                <c:ptCount val="1"/>
                <c:pt idx="0">
                  <c:v>ダミー</c:v>
                </c:pt>
              </c:strCache>
            </c:strRef>
          </c:tx>
          <c:spPr>
            <a:noFill/>
            <a:ln>
              <a:noFill/>
            </a:ln>
            <a:effectLst/>
          </c:spPr>
          <c:invertIfNegative val="0"/>
          <c:dLbls>
            <c:dLbl>
              <c:idx val="0"/>
              <c:tx>
                <c:rich>
                  <a:bodyPr/>
                  <a:lstStyle/>
                  <a:p>
                    <a:fld id="{86D8FA5B-C452-4B3D-AC52-56EABEBB6FC8}"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E2D0-42D7-A996-4EB8F05F65DD}"/>
                </c:ext>
              </c:extLst>
            </c:dLbl>
            <c:dLbl>
              <c:idx val="1"/>
              <c:tx>
                <c:rich>
                  <a:bodyPr/>
                  <a:lstStyle/>
                  <a:p>
                    <a:fld id="{02995709-3B09-49A6-9A52-36B4FC821D0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E2D0-42D7-A996-4EB8F05F65DD}"/>
                </c:ext>
              </c:extLst>
            </c:dLbl>
            <c:dLbl>
              <c:idx val="2"/>
              <c:tx>
                <c:rich>
                  <a:bodyPr/>
                  <a:lstStyle/>
                  <a:p>
                    <a:fld id="{A40F3926-8950-41B1-8C90-86FF0EBEA78F}"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E2D0-42D7-A996-4EB8F05F65DD}"/>
                </c:ext>
              </c:extLst>
            </c:dLbl>
            <c:dLbl>
              <c:idx val="3"/>
              <c:tx>
                <c:rich>
                  <a:bodyPr/>
                  <a:lstStyle/>
                  <a:p>
                    <a:fld id="{FDCBB2AB-25A4-4B3A-8A36-0C74133C0954}"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E2D0-42D7-A996-4EB8F05F65DD}"/>
                </c:ext>
              </c:extLst>
            </c:dLbl>
            <c:dLbl>
              <c:idx val="4"/>
              <c:tx>
                <c:rich>
                  <a:bodyPr/>
                  <a:lstStyle/>
                  <a:p>
                    <a:fld id="{8AF28355-4C2E-4959-A628-057F9835B78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E2D0-42D7-A996-4EB8F05F65DD}"/>
                </c:ext>
              </c:extLst>
            </c:dLbl>
            <c:dLbl>
              <c:idx val="5"/>
              <c:tx>
                <c:rich>
                  <a:bodyPr/>
                  <a:lstStyle/>
                  <a:p>
                    <a:fld id="{15828BF1-EA23-456E-9E53-220180BB1D9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E2D0-42D7-A996-4EB8F05F65DD}"/>
                </c:ext>
              </c:extLst>
            </c:dLbl>
            <c:dLbl>
              <c:idx val="6"/>
              <c:tx>
                <c:rich>
                  <a:bodyPr/>
                  <a:lstStyle/>
                  <a:p>
                    <a:fld id="{E097D295-5DBE-4AC3-8FB1-4274B41CB0EF}"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E2D0-42D7-A996-4EB8F05F65DD}"/>
                </c:ext>
              </c:extLst>
            </c:dLbl>
            <c:dLbl>
              <c:idx val="7"/>
              <c:tx>
                <c:rich>
                  <a:bodyPr/>
                  <a:lstStyle/>
                  <a:p>
                    <a:fld id="{81D9F44F-628D-45D2-97FE-FBF17A2EB154}"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E2D0-42D7-A996-4EB8F05F65DD}"/>
                </c:ext>
              </c:extLst>
            </c:dLbl>
            <c:dLbl>
              <c:idx val="8"/>
              <c:tx>
                <c:rich>
                  <a:bodyPr/>
                  <a:lstStyle/>
                  <a:p>
                    <a:fld id="{CF2DFEB1-05F3-48A9-A062-0A5E979D1CF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E2D0-42D7-A996-4EB8F05F65DD}"/>
                </c:ext>
              </c:extLst>
            </c:dLbl>
            <c:dLbl>
              <c:idx val="9"/>
              <c:tx>
                <c:rich>
                  <a:bodyPr/>
                  <a:lstStyle/>
                  <a:p>
                    <a:fld id="{68799119-D28F-4118-8076-CA19FCC13BA8}"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E2D0-42D7-A996-4EB8F05F65DD}"/>
                </c:ext>
              </c:extLst>
            </c:dLbl>
            <c:dLbl>
              <c:idx val="10"/>
              <c:tx>
                <c:rich>
                  <a:bodyPr/>
                  <a:lstStyle/>
                  <a:p>
                    <a:fld id="{65746E14-F958-4758-BB5B-F97EFCF1A66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E2D0-42D7-A996-4EB8F05F65DD}"/>
                </c:ext>
              </c:extLst>
            </c:dLbl>
            <c:dLbl>
              <c:idx val="11"/>
              <c:tx>
                <c:rich>
                  <a:bodyPr/>
                  <a:lstStyle/>
                  <a:p>
                    <a:fld id="{31933286-9A56-49E4-936F-0AC84B160510}"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E2D0-42D7-A996-4EB8F05F65DD}"/>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収支計画書_詳細!$V$21:$AG$21</c:f>
              <c:strCache>
                <c:ptCount val="12"/>
                <c:pt idx="0">
                  <c:v>2月
(計画)</c:v>
                </c:pt>
                <c:pt idx="1">
                  <c:v>3月
(計画)</c:v>
                </c:pt>
                <c:pt idx="2">
                  <c:v>4月
(計画)</c:v>
                </c:pt>
                <c:pt idx="3">
                  <c:v>5月
(計画)</c:v>
                </c:pt>
                <c:pt idx="4">
                  <c:v>6月
(計画)</c:v>
                </c:pt>
                <c:pt idx="5">
                  <c:v>7月
(計画)</c:v>
                </c:pt>
                <c:pt idx="6">
                  <c:v>8月
(計画)</c:v>
                </c:pt>
                <c:pt idx="7">
                  <c:v>9月
(計画)</c:v>
                </c:pt>
                <c:pt idx="8">
                  <c:v>10月
(計画)</c:v>
                </c:pt>
                <c:pt idx="9">
                  <c:v>11月
(計画)</c:v>
                </c:pt>
                <c:pt idx="10">
                  <c:v>12月
(計画)</c:v>
                </c:pt>
                <c:pt idx="11">
                  <c:v>1月
(計画)</c:v>
                </c:pt>
              </c:strCache>
            </c:strRef>
          </c:cat>
          <c:val>
            <c:numRef>
              <c:f>収支計画書_詳細!$AJ$43:$AU$43</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5="http://schemas.microsoft.com/office/drawing/2012/chart" uri="{02D57815-91ED-43cb-92C2-25804820EDAC}">
              <c15:datalabelsRange>
                <c15:f>収支計画書_詳細!$AJ$58:$AU$58</c15:f>
                <c15:dlblRangeCache>
                  <c:ptCount val="12"/>
                  <c:pt idx="0">
                    <c:v>167 </c:v>
                  </c:pt>
                  <c:pt idx="1">
                    <c:v>366 </c:v>
                  </c:pt>
                  <c:pt idx="2">
                    <c:v>616 </c:v>
                  </c:pt>
                  <c:pt idx="3">
                    <c:v>815 </c:v>
                  </c:pt>
                  <c:pt idx="4">
                    <c:v>847 </c:v>
                  </c:pt>
                  <c:pt idx="5">
                    <c:v>1,129 </c:v>
                  </c:pt>
                  <c:pt idx="6">
                    <c:v>1,244 </c:v>
                  </c:pt>
                  <c:pt idx="7">
                    <c:v>1,526 </c:v>
                  </c:pt>
                  <c:pt idx="8">
                    <c:v>1,641 </c:v>
                  </c:pt>
                  <c:pt idx="9">
                    <c:v>1,840 </c:v>
                  </c:pt>
                  <c:pt idx="10">
                    <c:v>1,872 </c:v>
                  </c:pt>
                  <c:pt idx="11">
                    <c:v>2,071 </c:v>
                  </c:pt>
                </c15:dlblRangeCache>
              </c15:datalabelsRange>
            </c:ext>
            <c:ext xmlns:c16="http://schemas.microsoft.com/office/drawing/2014/chart" uri="{C3380CC4-5D6E-409C-BE32-E72D297353CC}">
              <c16:uniqueId val="{0000000F-E2D0-42D7-A996-4EB8F05F65DD}"/>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収支計画書_詳細!$AI$23</c:f>
              <c:strCache>
                <c:ptCount val="1"/>
                <c:pt idx="0">
                  <c:v>雇用契約(フルタイム)</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収支計画書_詳細!$V$21:$AG$21</c:f>
              <c:strCache>
                <c:ptCount val="12"/>
                <c:pt idx="0">
                  <c:v>2月
(計画)</c:v>
                </c:pt>
                <c:pt idx="1">
                  <c:v>3月
(計画)</c:v>
                </c:pt>
                <c:pt idx="2">
                  <c:v>4月
(計画)</c:v>
                </c:pt>
                <c:pt idx="3">
                  <c:v>5月
(計画)</c:v>
                </c:pt>
                <c:pt idx="4">
                  <c:v>6月
(計画)</c:v>
                </c:pt>
                <c:pt idx="5">
                  <c:v>7月
(計画)</c:v>
                </c:pt>
                <c:pt idx="6">
                  <c:v>8月
(計画)</c:v>
                </c:pt>
                <c:pt idx="7">
                  <c:v>9月
(計画)</c:v>
                </c:pt>
                <c:pt idx="8">
                  <c:v>10月
(計画)</c:v>
                </c:pt>
                <c:pt idx="9">
                  <c:v>11月
(計画)</c:v>
                </c:pt>
                <c:pt idx="10">
                  <c:v>12月
(計画)</c:v>
                </c:pt>
                <c:pt idx="11">
                  <c:v>1月
(計画)</c:v>
                </c:pt>
              </c:strCache>
            </c:strRef>
          </c:cat>
          <c:val>
            <c:numRef>
              <c:f>収支計画書_詳細!$AJ$23:$AU$23</c:f>
              <c:numCache>
                <c:formatCode>#,##0_);[Red]\(#,##0\)</c:formatCode>
                <c:ptCount val="12"/>
                <c:pt idx="0">
                  <c:v>427</c:v>
                </c:pt>
                <c:pt idx="1">
                  <c:v>854</c:v>
                </c:pt>
                <c:pt idx="2">
                  <c:v>1372</c:v>
                </c:pt>
                <c:pt idx="3">
                  <c:v>1919</c:v>
                </c:pt>
                <c:pt idx="4">
                  <c:v>2039</c:v>
                </c:pt>
                <c:pt idx="5">
                  <c:v>2549</c:v>
                </c:pt>
                <c:pt idx="6">
                  <c:v>2632</c:v>
                </c:pt>
                <c:pt idx="7">
                  <c:v>3142</c:v>
                </c:pt>
                <c:pt idx="8">
                  <c:v>3481</c:v>
                </c:pt>
                <c:pt idx="9">
                  <c:v>3908</c:v>
                </c:pt>
                <c:pt idx="10">
                  <c:v>4164</c:v>
                </c:pt>
                <c:pt idx="11">
                  <c:v>4591</c:v>
                </c:pt>
              </c:numCache>
            </c:numRef>
          </c:val>
          <c:extLst>
            <c:ext xmlns:c16="http://schemas.microsoft.com/office/drawing/2014/chart" uri="{C3380CC4-5D6E-409C-BE32-E72D297353CC}">
              <c16:uniqueId val="{00000000-CCFA-4075-B229-5DF5E314411D}"/>
            </c:ext>
          </c:extLst>
        </c:ser>
        <c:ser>
          <c:idx val="2"/>
          <c:order val="1"/>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収支計画書_詳細!$AJ$24:$AU$24</c:f>
              <c:numCache>
                <c:formatCode>#,##0_);[Red]\(#,##0\)</c:formatCode>
                <c:ptCount val="12"/>
                <c:pt idx="0">
                  <c:v>267</c:v>
                </c:pt>
                <c:pt idx="1">
                  <c:v>534</c:v>
                </c:pt>
                <c:pt idx="2">
                  <c:v>821</c:v>
                </c:pt>
                <c:pt idx="3">
                  <c:v>1088</c:v>
                </c:pt>
                <c:pt idx="4">
                  <c:v>1208</c:v>
                </c:pt>
                <c:pt idx="5">
                  <c:v>1475</c:v>
                </c:pt>
                <c:pt idx="6">
                  <c:v>1475</c:v>
                </c:pt>
                <c:pt idx="7">
                  <c:v>1742</c:v>
                </c:pt>
                <c:pt idx="8">
                  <c:v>1902</c:v>
                </c:pt>
                <c:pt idx="9">
                  <c:v>2169</c:v>
                </c:pt>
                <c:pt idx="10">
                  <c:v>2329</c:v>
                </c:pt>
                <c:pt idx="11">
                  <c:v>2596</c:v>
                </c:pt>
              </c:numCache>
            </c:numRef>
          </c:val>
          <c:extLst>
            <c:ext xmlns:c16="http://schemas.microsoft.com/office/drawing/2014/chart" uri="{C3380CC4-5D6E-409C-BE32-E72D297353CC}">
              <c16:uniqueId val="{0000000B-BFDE-4A9B-9604-C938C3AAA836}"/>
            </c:ext>
          </c:extLst>
        </c:ser>
        <c:ser>
          <c:idx val="1"/>
          <c:order val="2"/>
          <c:tx>
            <c:strRef>
              <c:f>収支計画書_詳細!$AI$25</c:f>
              <c:strCache>
                <c:ptCount val="1"/>
                <c:pt idx="0">
                  <c:v>雇用契約(フルタイム)以外</c:v>
                </c:pt>
              </c:strCache>
            </c:strRef>
          </c:tx>
          <c:spPr>
            <a:solidFill>
              <a:srgbClr val="E7E6E6">
                <a:lumMod val="25000"/>
                <a:alpha val="7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収支計画書_詳細!$V$21:$AG$21</c:f>
              <c:strCache>
                <c:ptCount val="12"/>
                <c:pt idx="0">
                  <c:v>2月
(計画)</c:v>
                </c:pt>
                <c:pt idx="1">
                  <c:v>3月
(計画)</c:v>
                </c:pt>
                <c:pt idx="2">
                  <c:v>4月
(計画)</c:v>
                </c:pt>
                <c:pt idx="3">
                  <c:v>5月
(計画)</c:v>
                </c:pt>
                <c:pt idx="4">
                  <c:v>6月
(計画)</c:v>
                </c:pt>
                <c:pt idx="5">
                  <c:v>7月
(計画)</c:v>
                </c:pt>
                <c:pt idx="6">
                  <c:v>8月
(計画)</c:v>
                </c:pt>
                <c:pt idx="7">
                  <c:v>9月
(計画)</c:v>
                </c:pt>
                <c:pt idx="8">
                  <c:v>10月
(計画)</c:v>
                </c:pt>
                <c:pt idx="9">
                  <c:v>11月
(計画)</c:v>
                </c:pt>
                <c:pt idx="10">
                  <c:v>12月
(計画)</c:v>
                </c:pt>
                <c:pt idx="11">
                  <c:v>1月
(計画)</c:v>
                </c:pt>
              </c:strCache>
            </c:strRef>
          </c:cat>
          <c:val>
            <c:numRef>
              <c:f>収支計画書_詳細!$AJ$25:$AU$25</c:f>
              <c:numCache>
                <c:formatCode>#,##0_);[Red]\(#,##0\)</c:formatCode>
                <c:ptCount val="12"/>
                <c:pt idx="0">
                  <c:v>181</c:v>
                </c:pt>
                <c:pt idx="1">
                  <c:v>544</c:v>
                </c:pt>
                <c:pt idx="2">
                  <c:v>725</c:v>
                </c:pt>
                <c:pt idx="3">
                  <c:v>1088</c:v>
                </c:pt>
                <c:pt idx="4">
                  <c:v>1269</c:v>
                </c:pt>
                <c:pt idx="5">
                  <c:v>1632</c:v>
                </c:pt>
                <c:pt idx="6">
                  <c:v>1813</c:v>
                </c:pt>
                <c:pt idx="7">
                  <c:v>2176</c:v>
                </c:pt>
                <c:pt idx="8">
                  <c:v>2357</c:v>
                </c:pt>
                <c:pt idx="9">
                  <c:v>2720</c:v>
                </c:pt>
                <c:pt idx="10">
                  <c:v>2901</c:v>
                </c:pt>
                <c:pt idx="11">
                  <c:v>3264</c:v>
                </c:pt>
              </c:numCache>
            </c:numRef>
          </c:val>
          <c:extLst>
            <c:ext xmlns:c16="http://schemas.microsoft.com/office/drawing/2014/chart" uri="{C3380CC4-5D6E-409C-BE32-E72D297353CC}">
              <c16:uniqueId val="{00000001-CCFA-4075-B229-5DF5E314411D}"/>
            </c:ext>
          </c:extLst>
        </c:ser>
        <c:ser>
          <c:idx val="3"/>
          <c:order val="3"/>
          <c:tx>
            <c:strRef>
              <c:f>収支計画書_詳細!$AI$27</c:f>
              <c:strCache>
                <c:ptCount val="1"/>
                <c:pt idx="0">
                  <c:v>ダミー</c:v>
                </c:pt>
              </c:strCache>
            </c:strRef>
          </c:tx>
          <c:spPr>
            <a:noFill/>
            <a:ln>
              <a:noFill/>
            </a:ln>
            <a:effectLst/>
          </c:spPr>
          <c:invertIfNegative val="0"/>
          <c:dLbls>
            <c:dLbl>
              <c:idx val="0"/>
              <c:tx>
                <c:rich>
                  <a:bodyPr/>
                  <a:lstStyle/>
                  <a:p>
                    <a:fld id="{AF8C4F43-F531-4708-956B-DD01E00B84E5}"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CCFA-4075-B229-5DF5E314411D}"/>
                </c:ext>
              </c:extLst>
            </c:dLbl>
            <c:dLbl>
              <c:idx val="1"/>
              <c:tx>
                <c:rich>
                  <a:bodyPr/>
                  <a:lstStyle/>
                  <a:p>
                    <a:fld id="{41BA5C9C-00F1-43CB-B393-49383F30982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BFDE-4A9B-9604-C938C3AAA836}"/>
                </c:ext>
              </c:extLst>
            </c:dLbl>
            <c:dLbl>
              <c:idx val="2"/>
              <c:tx>
                <c:rich>
                  <a:bodyPr/>
                  <a:lstStyle/>
                  <a:p>
                    <a:fld id="{3E9DCAF2-9ECD-4E4D-A33A-3D0109A6C258}"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BFDE-4A9B-9604-C938C3AAA836}"/>
                </c:ext>
              </c:extLst>
            </c:dLbl>
            <c:dLbl>
              <c:idx val="3"/>
              <c:tx>
                <c:rich>
                  <a:bodyPr/>
                  <a:lstStyle/>
                  <a:p>
                    <a:fld id="{076F515C-81B8-4361-86FA-80EC4473754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BFDE-4A9B-9604-C938C3AAA836}"/>
                </c:ext>
              </c:extLst>
            </c:dLbl>
            <c:dLbl>
              <c:idx val="4"/>
              <c:tx>
                <c:rich>
                  <a:bodyPr/>
                  <a:lstStyle/>
                  <a:p>
                    <a:fld id="{2BF4A30C-24B0-4956-84CC-85B6481F4B8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BFDE-4A9B-9604-C938C3AAA836}"/>
                </c:ext>
              </c:extLst>
            </c:dLbl>
            <c:dLbl>
              <c:idx val="5"/>
              <c:tx>
                <c:rich>
                  <a:bodyPr/>
                  <a:lstStyle/>
                  <a:p>
                    <a:fld id="{317EA5D7-D874-4761-AF26-1F79E70E46B6}"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BFDE-4A9B-9604-C938C3AAA836}"/>
                </c:ext>
              </c:extLst>
            </c:dLbl>
            <c:dLbl>
              <c:idx val="6"/>
              <c:tx>
                <c:rich>
                  <a:bodyPr/>
                  <a:lstStyle/>
                  <a:p>
                    <a:fld id="{09CA6B3A-83D0-4CA3-BC3D-2858D6D6CE37}"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BFDE-4A9B-9604-C938C3AAA836}"/>
                </c:ext>
              </c:extLst>
            </c:dLbl>
            <c:dLbl>
              <c:idx val="7"/>
              <c:tx>
                <c:rich>
                  <a:bodyPr/>
                  <a:lstStyle/>
                  <a:p>
                    <a:fld id="{CD98BD77-A552-4815-8BFA-6116628C3F93}"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BFDE-4A9B-9604-C938C3AAA836}"/>
                </c:ext>
              </c:extLst>
            </c:dLbl>
            <c:dLbl>
              <c:idx val="8"/>
              <c:tx>
                <c:rich>
                  <a:bodyPr/>
                  <a:lstStyle/>
                  <a:p>
                    <a:fld id="{F6AEF1C6-6B1F-4C25-8F4B-1218F8392443}"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BFDE-4A9B-9604-C938C3AAA836}"/>
                </c:ext>
              </c:extLst>
            </c:dLbl>
            <c:dLbl>
              <c:idx val="9"/>
              <c:tx>
                <c:rich>
                  <a:bodyPr/>
                  <a:lstStyle/>
                  <a:p>
                    <a:fld id="{80960520-8327-434C-9900-E408FB2BAA70}"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BFDE-4A9B-9604-C938C3AAA836}"/>
                </c:ext>
              </c:extLst>
            </c:dLbl>
            <c:dLbl>
              <c:idx val="10"/>
              <c:tx>
                <c:rich>
                  <a:bodyPr/>
                  <a:lstStyle/>
                  <a:p>
                    <a:fld id="{4741F5F2-E498-410F-AE22-700DEC4875C0}"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BFDE-4A9B-9604-C938C3AAA836}"/>
                </c:ext>
              </c:extLst>
            </c:dLbl>
            <c:dLbl>
              <c:idx val="11"/>
              <c:tx>
                <c:rich>
                  <a:bodyPr/>
                  <a:lstStyle/>
                  <a:p>
                    <a:fld id="{01C6C355-AB85-4707-B1B6-3BDA79F8A3F7}"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BFDE-4A9B-9604-C938C3AAA836}"/>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収支計画書_詳細!$V$21:$AG$21</c:f>
              <c:strCache>
                <c:ptCount val="12"/>
                <c:pt idx="0">
                  <c:v>2月
(計画)</c:v>
                </c:pt>
                <c:pt idx="1">
                  <c:v>3月
(計画)</c:v>
                </c:pt>
                <c:pt idx="2">
                  <c:v>4月
(計画)</c:v>
                </c:pt>
                <c:pt idx="3">
                  <c:v>5月
(計画)</c:v>
                </c:pt>
                <c:pt idx="4">
                  <c:v>6月
(計画)</c:v>
                </c:pt>
                <c:pt idx="5">
                  <c:v>7月
(計画)</c:v>
                </c:pt>
                <c:pt idx="6">
                  <c:v>8月
(計画)</c:v>
                </c:pt>
                <c:pt idx="7">
                  <c:v>9月
(計画)</c:v>
                </c:pt>
                <c:pt idx="8">
                  <c:v>10月
(計画)</c:v>
                </c:pt>
                <c:pt idx="9">
                  <c:v>11月
(計画)</c:v>
                </c:pt>
                <c:pt idx="10">
                  <c:v>12月
(計画)</c:v>
                </c:pt>
                <c:pt idx="11">
                  <c:v>1月
(計画)</c:v>
                </c:pt>
              </c:strCache>
            </c:strRef>
          </c:cat>
          <c:val>
            <c:numRef>
              <c:f>収支計画書_詳細!$AJ$27:$AU$27</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5="http://schemas.microsoft.com/office/drawing/2012/chart" uri="{02D57815-91ED-43cb-92C2-25804820EDAC}">
              <c15:datalabelsRange>
                <c15:f>収支計画書_詳細!$AJ$26:$AU$26</c15:f>
                <c15:dlblRangeCache>
                  <c:ptCount val="12"/>
                  <c:pt idx="0">
                    <c:v>875 </c:v>
                  </c:pt>
                  <c:pt idx="1">
                    <c:v>1,932 </c:v>
                  </c:pt>
                  <c:pt idx="2">
                    <c:v>2,918 </c:v>
                  </c:pt>
                  <c:pt idx="3">
                    <c:v>4,095 </c:v>
                  </c:pt>
                  <c:pt idx="4">
                    <c:v>4,516 </c:v>
                  </c:pt>
                  <c:pt idx="5">
                    <c:v>5,656 </c:v>
                  </c:pt>
                  <c:pt idx="6">
                    <c:v>5,920 </c:v>
                  </c:pt>
                  <c:pt idx="7">
                    <c:v>7,060 </c:v>
                  </c:pt>
                  <c:pt idx="8">
                    <c:v>7,740 </c:v>
                  </c:pt>
                  <c:pt idx="9">
                    <c:v>8,797 </c:v>
                  </c:pt>
                  <c:pt idx="10">
                    <c:v>9,394 </c:v>
                  </c:pt>
                  <c:pt idx="11">
                    <c:v>10,451 </c:v>
                  </c:pt>
                </c15:dlblRangeCache>
              </c15:datalabelsRange>
            </c:ext>
            <c:ext xmlns:c16="http://schemas.microsoft.com/office/drawing/2014/chart" uri="{C3380CC4-5D6E-409C-BE32-E72D297353CC}">
              <c16:uniqueId val="{0000000E-CCFA-4075-B229-5DF5E314411D}"/>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収支計画書_詳細!$AW$23</c:f>
              <c:strCache>
                <c:ptCount val="1"/>
                <c:pt idx="0">
                  <c:v>雇用契約(フルタイム)</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収支計画書_詳細!$AX$21:$BI$21</c:f>
              <c:strCache>
                <c:ptCount val="12"/>
                <c:pt idx="0">
                  <c:v>2月
(計画)</c:v>
                </c:pt>
                <c:pt idx="1">
                  <c:v>3月
(計画)</c:v>
                </c:pt>
                <c:pt idx="2">
                  <c:v>4月
(計画)</c:v>
                </c:pt>
                <c:pt idx="3">
                  <c:v>5月
(計画)</c:v>
                </c:pt>
                <c:pt idx="4">
                  <c:v>6月
(計画)</c:v>
                </c:pt>
                <c:pt idx="5">
                  <c:v>7月
(計画)</c:v>
                </c:pt>
                <c:pt idx="6">
                  <c:v>8月
(計画)</c:v>
                </c:pt>
                <c:pt idx="7">
                  <c:v>9月
(計画)</c:v>
                </c:pt>
                <c:pt idx="8">
                  <c:v>10月
(計画)</c:v>
                </c:pt>
                <c:pt idx="9">
                  <c:v>11月
(計画)</c:v>
                </c:pt>
                <c:pt idx="10">
                  <c:v>12月
(計画)</c:v>
                </c:pt>
                <c:pt idx="11">
                  <c:v>1月
(計画)</c:v>
                </c:pt>
              </c:strCache>
            </c:strRef>
          </c:cat>
          <c:val>
            <c:numRef>
              <c:f>収支計画書_詳細!$AX$23:$BI$23</c:f>
              <c:numCache>
                <c:formatCode>#,##0_);[Red]\(#,##0\)</c:formatCode>
                <c:ptCount val="12"/>
                <c:pt idx="0">
                  <c:v>38.818181818181813</c:v>
                </c:pt>
                <c:pt idx="1">
                  <c:v>77.636363636363626</c:v>
                </c:pt>
                <c:pt idx="2">
                  <c:v>124.72727272727272</c:v>
                </c:pt>
                <c:pt idx="3">
                  <c:v>174.45454545454544</c:v>
                </c:pt>
                <c:pt idx="4">
                  <c:v>185.36363636363635</c:v>
                </c:pt>
                <c:pt idx="5">
                  <c:v>231.72727272727269</c:v>
                </c:pt>
                <c:pt idx="6">
                  <c:v>239.27272727272722</c:v>
                </c:pt>
                <c:pt idx="7">
                  <c:v>285.63636363636357</c:v>
                </c:pt>
                <c:pt idx="8">
                  <c:v>316.45454545454538</c:v>
                </c:pt>
                <c:pt idx="9">
                  <c:v>355.2727272727272</c:v>
                </c:pt>
                <c:pt idx="10">
                  <c:v>378.54545454545445</c:v>
                </c:pt>
                <c:pt idx="11">
                  <c:v>417.36363636363626</c:v>
                </c:pt>
              </c:numCache>
            </c:numRef>
          </c:val>
          <c:extLst>
            <c:ext xmlns:c16="http://schemas.microsoft.com/office/drawing/2014/chart" uri="{C3380CC4-5D6E-409C-BE32-E72D297353CC}">
              <c16:uniqueId val="{00000001-4D4A-4B31-937E-41C91FE0A0C8}"/>
            </c:ext>
          </c:extLst>
        </c:ser>
        <c:ser>
          <c:idx val="3"/>
          <c:order val="1"/>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収支計画書_詳細!$AX$24:$BI$24</c:f>
              <c:numCache>
                <c:formatCode>#,##0_);[Red]\(#,##0\)</c:formatCode>
                <c:ptCount val="12"/>
                <c:pt idx="0">
                  <c:v>24.272727272727273</c:v>
                </c:pt>
                <c:pt idx="1">
                  <c:v>48.545454545454547</c:v>
                </c:pt>
                <c:pt idx="2">
                  <c:v>74.63636363636364</c:v>
                </c:pt>
                <c:pt idx="3">
                  <c:v>98.909090909090907</c:v>
                </c:pt>
                <c:pt idx="4">
                  <c:v>109.81818181818181</c:v>
                </c:pt>
                <c:pt idx="5">
                  <c:v>134.09090909090909</c:v>
                </c:pt>
                <c:pt idx="6">
                  <c:v>134.09090909090909</c:v>
                </c:pt>
                <c:pt idx="7">
                  <c:v>158.36363636363637</c:v>
                </c:pt>
                <c:pt idx="8">
                  <c:v>172.90909090909091</c:v>
                </c:pt>
                <c:pt idx="9">
                  <c:v>197.18181818181819</c:v>
                </c:pt>
                <c:pt idx="10">
                  <c:v>211.72727272727272</c:v>
                </c:pt>
                <c:pt idx="11">
                  <c:v>236</c:v>
                </c:pt>
              </c:numCache>
            </c:numRef>
          </c:val>
          <c:extLst>
            <c:ext xmlns:c16="http://schemas.microsoft.com/office/drawing/2014/chart" uri="{C3380CC4-5D6E-409C-BE32-E72D297353CC}">
              <c16:uniqueId val="{0000000B-5FDD-47A7-9675-50B2D52EFAD6}"/>
            </c:ext>
          </c:extLst>
        </c:ser>
        <c:ser>
          <c:idx val="1"/>
          <c:order val="2"/>
          <c:tx>
            <c:strRef>
              <c:f>収支計画書_詳細!$AW$25</c:f>
              <c:strCache>
                <c:ptCount val="1"/>
                <c:pt idx="0">
                  <c:v>雇用契約(フルタイム)以外</c:v>
                </c:pt>
              </c:strCache>
            </c:strRef>
          </c:tx>
          <c:spPr>
            <a:solidFill>
              <a:schemeClr val="bg2">
                <a:lumMod val="25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収支計画書_詳細!$AX$21:$BI$21</c:f>
              <c:strCache>
                <c:ptCount val="12"/>
                <c:pt idx="0">
                  <c:v>2月
(計画)</c:v>
                </c:pt>
                <c:pt idx="1">
                  <c:v>3月
(計画)</c:v>
                </c:pt>
                <c:pt idx="2">
                  <c:v>4月
(計画)</c:v>
                </c:pt>
                <c:pt idx="3">
                  <c:v>5月
(計画)</c:v>
                </c:pt>
                <c:pt idx="4">
                  <c:v>6月
(計画)</c:v>
                </c:pt>
                <c:pt idx="5">
                  <c:v>7月
(計画)</c:v>
                </c:pt>
                <c:pt idx="6">
                  <c:v>8月
(計画)</c:v>
                </c:pt>
                <c:pt idx="7">
                  <c:v>9月
(計画)</c:v>
                </c:pt>
                <c:pt idx="8">
                  <c:v>10月
(計画)</c:v>
                </c:pt>
                <c:pt idx="9">
                  <c:v>11月
(計画)</c:v>
                </c:pt>
                <c:pt idx="10">
                  <c:v>12月
(計画)</c:v>
                </c:pt>
                <c:pt idx="11">
                  <c:v>1月
(計画)</c:v>
                </c:pt>
              </c:strCache>
            </c:strRef>
          </c:cat>
          <c:val>
            <c:numRef>
              <c:f>収支計画書_詳細!$AX$25:$BI$25</c:f>
              <c:numCache>
                <c:formatCode>#,##0_);[Red]\(#,##0\)</c:formatCode>
                <c:ptCount val="12"/>
                <c:pt idx="0">
                  <c:v>16.454545454545457</c:v>
                </c:pt>
                <c:pt idx="1">
                  <c:v>49.454545454545453</c:v>
                </c:pt>
                <c:pt idx="2">
                  <c:v>65.909090909090907</c:v>
                </c:pt>
                <c:pt idx="3">
                  <c:v>98.909090909090907</c:v>
                </c:pt>
                <c:pt idx="4">
                  <c:v>115.36363636363636</c:v>
                </c:pt>
                <c:pt idx="5">
                  <c:v>148.36363636363637</c:v>
                </c:pt>
                <c:pt idx="6">
                  <c:v>164.81818181818184</c:v>
                </c:pt>
                <c:pt idx="7">
                  <c:v>197.81818181818184</c:v>
                </c:pt>
                <c:pt idx="8">
                  <c:v>214.27272727272731</c:v>
                </c:pt>
                <c:pt idx="9">
                  <c:v>247.27272727272731</c:v>
                </c:pt>
                <c:pt idx="10">
                  <c:v>263.72727272727275</c:v>
                </c:pt>
                <c:pt idx="11">
                  <c:v>296.72727272727275</c:v>
                </c:pt>
              </c:numCache>
            </c:numRef>
          </c:val>
          <c:extLst>
            <c:ext xmlns:c16="http://schemas.microsoft.com/office/drawing/2014/chart" uri="{C3380CC4-5D6E-409C-BE32-E72D297353CC}">
              <c16:uniqueId val="{00000003-4D4A-4B31-937E-41C91FE0A0C8}"/>
            </c:ext>
          </c:extLst>
        </c:ser>
        <c:ser>
          <c:idx val="2"/>
          <c:order val="3"/>
          <c:tx>
            <c:strRef>
              <c:f>収支計画書_詳細!$AW$27</c:f>
              <c:strCache>
                <c:ptCount val="1"/>
                <c:pt idx="0">
                  <c:v>ダミー</c:v>
                </c:pt>
              </c:strCache>
            </c:strRef>
          </c:tx>
          <c:spPr>
            <a:solidFill>
              <a:schemeClr val="accent3"/>
            </a:solidFill>
            <a:ln>
              <a:noFill/>
            </a:ln>
            <a:effectLst/>
          </c:spPr>
          <c:invertIfNegative val="0"/>
          <c:dLbls>
            <c:dLbl>
              <c:idx val="0"/>
              <c:tx>
                <c:rich>
                  <a:bodyPr/>
                  <a:lstStyle/>
                  <a:p>
                    <a:fld id="{AB60300D-B08D-4CC0-9FD0-C78733E62DDD}"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8E05-47EC-A205-5A261B9AC648}"/>
                </c:ext>
              </c:extLst>
            </c:dLbl>
            <c:dLbl>
              <c:idx val="1"/>
              <c:tx>
                <c:rich>
                  <a:bodyPr/>
                  <a:lstStyle/>
                  <a:p>
                    <a:fld id="{84C3ADE1-2A58-4A53-BEE2-8FE3EBC6C92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5FDD-47A7-9675-50B2D52EFAD6}"/>
                </c:ext>
              </c:extLst>
            </c:dLbl>
            <c:dLbl>
              <c:idx val="2"/>
              <c:tx>
                <c:rich>
                  <a:bodyPr/>
                  <a:lstStyle/>
                  <a:p>
                    <a:fld id="{E60B0182-1CF2-40C7-A0DB-782922DD1FA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5FDD-47A7-9675-50B2D52EFAD6}"/>
                </c:ext>
              </c:extLst>
            </c:dLbl>
            <c:dLbl>
              <c:idx val="3"/>
              <c:tx>
                <c:rich>
                  <a:bodyPr/>
                  <a:lstStyle/>
                  <a:p>
                    <a:fld id="{E47EE0F5-9EF9-4A19-A466-6BC65480EAC7}"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5FDD-47A7-9675-50B2D52EFAD6}"/>
                </c:ext>
              </c:extLst>
            </c:dLbl>
            <c:dLbl>
              <c:idx val="4"/>
              <c:tx>
                <c:rich>
                  <a:bodyPr/>
                  <a:lstStyle/>
                  <a:p>
                    <a:fld id="{F0B204CC-1D24-4357-9DFA-A429FD2328C8}"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5FDD-47A7-9675-50B2D52EFAD6}"/>
                </c:ext>
              </c:extLst>
            </c:dLbl>
            <c:dLbl>
              <c:idx val="5"/>
              <c:tx>
                <c:rich>
                  <a:bodyPr/>
                  <a:lstStyle/>
                  <a:p>
                    <a:fld id="{91DD809A-4E67-442F-9567-88C4830CC30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5FDD-47A7-9675-50B2D52EFAD6}"/>
                </c:ext>
              </c:extLst>
            </c:dLbl>
            <c:dLbl>
              <c:idx val="6"/>
              <c:tx>
                <c:rich>
                  <a:bodyPr/>
                  <a:lstStyle/>
                  <a:p>
                    <a:fld id="{EF5128A1-FC33-41D7-BA3A-6740B68AFA85}"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5FDD-47A7-9675-50B2D52EFAD6}"/>
                </c:ext>
              </c:extLst>
            </c:dLbl>
            <c:dLbl>
              <c:idx val="7"/>
              <c:tx>
                <c:rich>
                  <a:bodyPr/>
                  <a:lstStyle/>
                  <a:p>
                    <a:fld id="{4180DEA5-142E-42FA-B0AF-3235F287483B}"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5FDD-47A7-9675-50B2D52EFAD6}"/>
                </c:ext>
              </c:extLst>
            </c:dLbl>
            <c:dLbl>
              <c:idx val="8"/>
              <c:tx>
                <c:rich>
                  <a:bodyPr/>
                  <a:lstStyle/>
                  <a:p>
                    <a:fld id="{2E68F207-0CD0-4471-B328-BF487B188EE8}"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5FDD-47A7-9675-50B2D52EFAD6}"/>
                </c:ext>
              </c:extLst>
            </c:dLbl>
            <c:dLbl>
              <c:idx val="9"/>
              <c:tx>
                <c:rich>
                  <a:bodyPr/>
                  <a:lstStyle/>
                  <a:p>
                    <a:fld id="{C84FF047-9440-43B8-A5C7-7CFD41A31ED7}"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5FDD-47A7-9675-50B2D52EFAD6}"/>
                </c:ext>
              </c:extLst>
            </c:dLbl>
            <c:dLbl>
              <c:idx val="10"/>
              <c:tx>
                <c:rich>
                  <a:bodyPr/>
                  <a:lstStyle/>
                  <a:p>
                    <a:fld id="{2A8A817D-01C2-4966-A137-C67EB0202AE2}"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5FDD-47A7-9675-50B2D52EFAD6}"/>
                </c:ext>
              </c:extLst>
            </c:dLbl>
            <c:dLbl>
              <c:idx val="11"/>
              <c:tx>
                <c:rich>
                  <a:bodyPr/>
                  <a:lstStyle/>
                  <a:p>
                    <a:fld id="{2DB522A7-9AF4-428B-9D70-A9B9680E7DE8}"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5FDD-47A7-9675-50B2D52EFAD6}"/>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収支計画書_詳細!$AX$21:$BI$21</c:f>
              <c:strCache>
                <c:ptCount val="12"/>
                <c:pt idx="0">
                  <c:v>2月
(計画)</c:v>
                </c:pt>
                <c:pt idx="1">
                  <c:v>3月
(計画)</c:v>
                </c:pt>
                <c:pt idx="2">
                  <c:v>4月
(計画)</c:v>
                </c:pt>
                <c:pt idx="3">
                  <c:v>5月
(計画)</c:v>
                </c:pt>
                <c:pt idx="4">
                  <c:v>6月
(計画)</c:v>
                </c:pt>
                <c:pt idx="5">
                  <c:v>7月
(計画)</c:v>
                </c:pt>
                <c:pt idx="6">
                  <c:v>8月
(計画)</c:v>
                </c:pt>
                <c:pt idx="7">
                  <c:v>9月
(計画)</c:v>
                </c:pt>
                <c:pt idx="8">
                  <c:v>10月
(計画)</c:v>
                </c:pt>
                <c:pt idx="9">
                  <c:v>11月
(計画)</c:v>
                </c:pt>
                <c:pt idx="10">
                  <c:v>12月
(計画)</c:v>
                </c:pt>
                <c:pt idx="11">
                  <c:v>1月
(計画)</c:v>
                </c:pt>
              </c:strCache>
            </c:strRef>
          </c:cat>
          <c:val>
            <c:numRef>
              <c:f>収支計画書_詳細!$AX$27:$BI$27</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5="http://schemas.microsoft.com/office/drawing/2012/chart" uri="{02D57815-91ED-43cb-92C2-25804820EDAC}">
              <c15:datalabelsRange>
                <c15:f>収支計画書_詳細!$AX$26:$BI$26</c15:f>
                <c15:dlblRangeCache>
                  <c:ptCount val="12"/>
                  <c:pt idx="0">
                    <c:v>80 </c:v>
                  </c:pt>
                  <c:pt idx="1">
                    <c:v>176 </c:v>
                  </c:pt>
                  <c:pt idx="2">
                    <c:v>265 </c:v>
                  </c:pt>
                  <c:pt idx="3">
                    <c:v>372 </c:v>
                  </c:pt>
                  <c:pt idx="4">
                    <c:v>411 </c:v>
                  </c:pt>
                  <c:pt idx="5">
                    <c:v>514 </c:v>
                  </c:pt>
                  <c:pt idx="6">
                    <c:v>538 </c:v>
                  </c:pt>
                  <c:pt idx="7">
                    <c:v>642 </c:v>
                  </c:pt>
                  <c:pt idx="8">
                    <c:v>704 </c:v>
                  </c:pt>
                  <c:pt idx="9">
                    <c:v>800 </c:v>
                  </c:pt>
                  <c:pt idx="10">
                    <c:v>854 </c:v>
                  </c:pt>
                  <c:pt idx="11">
                    <c:v>950 </c:v>
                  </c:pt>
                </c15:dlblRangeCache>
              </c15:datalabelsRange>
            </c:ext>
            <c:ext xmlns:c16="http://schemas.microsoft.com/office/drawing/2014/chart" uri="{C3380CC4-5D6E-409C-BE32-E72D297353CC}">
              <c16:uniqueId val="{00000014-87D9-42BA-84AA-296D5304625E}"/>
            </c:ext>
          </c:extLst>
        </c:ser>
        <c:dLbls>
          <c:dLblPos val="ctr"/>
          <c:showLegendKey val="0"/>
          <c:showVal val="1"/>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220863190840955E-2"/>
          <c:y val="3.882011309796729E-2"/>
          <c:w val="0.90055770070160179"/>
          <c:h val="0.83119946634445951"/>
        </c:manualLayout>
      </c:layout>
      <c:barChart>
        <c:barDir val="col"/>
        <c:grouping val="stacked"/>
        <c:varyColors val="0"/>
        <c:ser>
          <c:idx val="0"/>
          <c:order val="0"/>
          <c:tx>
            <c:strRef>
              <c:f>前年度収支計画記載書!$U$14</c:f>
              <c:strCache>
                <c:ptCount val="1"/>
                <c:pt idx="0">
                  <c:v>雇用契約(フルタイム)</c:v>
                </c:pt>
              </c:strCache>
            </c:strRef>
          </c:tx>
          <c:spPr>
            <a:solidFill>
              <a:schemeClr val="bg1">
                <a:lumMod val="85000"/>
                <a:alpha val="70000"/>
              </a:schemeClr>
            </a:solidFill>
            <a:ln>
              <a:noFill/>
            </a:ln>
            <a:effectLst/>
          </c:spPr>
          <c:invertIfNegative val="0"/>
          <c:dPt>
            <c:idx val="1"/>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03-E92E-413B-A0A5-0FD4C679004E}"/>
              </c:ext>
            </c:extLst>
          </c:dPt>
          <c:dPt>
            <c:idx val="3"/>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07-E92E-413B-A0A5-0FD4C679004E}"/>
              </c:ext>
            </c:extLst>
          </c:dPt>
          <c:dPt>
            <c:idx val="5"/>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0B-E92E-413B-A0A5-0FD4C679004E}"/>
              </c:ext>
            </c:extLst>
          </c:dPt>
          <c:dPt>
            <c:idx val="7"/>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0F-E92E-413B-A0A5-0FD4C679004E}"/>
              </c:ext>
            </c:extLst>
          </c:dPt>
          <c:dPt>
            <c:idx val="9"/>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13-E92E-413B-A0A5-0FD4C679004E}"/>
              </c:ext>
            </c:extLst>
          </c:dPt>
          <c:dPt>
            <c:idx val="11"/>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17-E92E-413B-A0A5-0FD4C679004E}"/>
              </c:ext>
            </c:extLst>
          </c:dPt>
          <c:dPt>
            <c:idx val="13"/>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1B-E92E-413B-A0A5-0FD4C679004E}"/>
              </c:ext>
            </c:extLst>
          </c:dPt>
          <c:dPt>
            <c:idx val="15"/>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1F-E92E-413B-A0A5-0FD4C679004E}"/>
              </c:ext>
            </c:extLst>
          </c:dPt>
          <c:dPt>
            <c:idx val="17"/>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23-E92E-413B-A0A5-0FD4C679004E}"/>
              </c:ext>
            </c:extLst>
          </c:dPt>
          <c:dPt>
            <c:idx val="19"/>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47-E92E-413B-A0A5-0FD4C679004E}"/>
              </c:ext>
            </c:extLst>
          </c:dPt>
          <c:dPt>
            <c:idx val="21"/>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31-EAAA-4DBC-BCA0-941D2E26A0AC}"/>
              </c:ext>
            </c:extLst>
          </c:dPt>
          <c:dPt>
            <c:idx val="23"/>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2F-EAAA-4DBC-BCA0-941D2E26A0AC}"/>
              </c:ext>
            </c:extLst>
          </c:dPt>
          <c:dLbls>
            <c:dLbl>
              <c:idx val="3"/>
              <c:layout>
                <c:manualLayout>
                  <c:x val="1.5922710411408986E-3"/>
                  <c:y val="-4.806752162092261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92E-413B-A0A5-0FD4C679004E}"/>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前年度収支計画記載書!$V$12:$AS$13</c:f>
              <c:multiLvlStrCache>
                <c:ptCount val="24"/>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pt idx="22">
                    <c:v>計画</c:v>
                  </c:pt>
                  <c:pt idx="23">
                    <c:v>実績</c:v>
                  </c:pt>
                </c:lvl>
                <c:lvl>
                  <c:pt idx="0">
                    <c:v>2月</c:v>
                  </c:pt>
                  <c:pt idx="2">
                    <c:v>3月</c:v>
                  </c:pt>
                  <c:pt idx="4">
                    <c:v>4月</c:v>
                  </c:pt>
                  <c:pt idx="6">
                    <c:v>5月</c:v>
                  </c:pt>
                  <c:pt idx="8">
                    <c:v>6月</c:v>
                  </c:pt>
                  <c:pt idx="10">
                    <c:v>7月</c:v>
                  </c:pt>
                  <c:pt idx="12">
                    <c:v>8月</c:v>
                  </c:pt>
                  <c:pt idx="14">
                    <c:v>9月</c:v>
                  </c:pt>
                  <c:pt idx="16">
                    <c:v>10月</c:v>
                  </c:pt>
                  <c:pt idx="18">
                    <c:v>11月</c:v>
                  </c:pt>
                  <c:pt idx="20">
                    <c:v>12月</c:v>
                  </c:pt>
                  <c:pt idx="22">
                    <c:v>１月</c:v>
                  </c:pt>
                </c:lvl>
              </c:multiLvlStrCache>
            </c:multiLvlStrRef>
          </c:cat>
          <c:val>
            <c:numRef>
              <c:f>前年度収支計画記載書!$V$14:$AS$14</c:f>
              <c:numCache>
                <c:formatCode>#,##0_);[Red]\(#,##0\)</c:formatCode>
                <c:ptCount val="24"/>
                <c:pt idx="0">
                  <c:v>3</c:v>
                </c:pt>
                <c:pt idx="1">
                  <c:v>3</c:v>
                </c:pt>
                <c:pt idx="2">
                  <c:v>7</c:v>
                </c:pt>
                <c:pt idx="3">
                  <c:v>4</c:v>
                </c:pt>
                <c:pt idx="4">
                  <c:v>10</c:v>
                </c:pt>
                <c:pt idx="5">
                  <c:v>7</c:v>
                </c:pt>
                <c:pt idx="6">
                  <c:v>14</c:v>
                </c:pt>
                <c:pt idx="7">
                  <c:v>8</c:v>
                </c:pt>
                <c:pt idx="8">
                  <c:v>17</c:v>
                </c:pt>
                <c:pt idx="9">
                  <c:v>11</c:v>
                </c:pt>
                <c:pt idx="10">
                  <c:v>22</c:v>
                </c:pt>
                <c:pt idx="11">
                  <c:v>13</c:v>
                </c:pt>
                <c:pt idx="12">
                  <c:v>25</c:v>
                </c:pt>
                <c:pt idx="13">
                  <c:v>16</c:v>
                </c:pt>
                <c:pt idx="14">
                  <c:v>29</c:v>
                </c:pt>
                <c:pt idx="15">
                  <c:v>17</c:v>
                </c:pt>
                <c:pt idx="16">
                  <c:v>32</c:v>
                </c:pt>
                <c:pt idx="17">
                  <c:v>21</c:v>
                </c:pt>
                <c:pt idx="18">
                  <c:v>36</c:v>
                </c:pt>
                <c:pt idx="19">
                  <c:v>22</c:v>
                </c:pt>
                <c:pt idx="20">
                  <c:v>39</c:v>
                </c:pt>
                <c:pt idx="21">
                  <c:v>26</c:v>
                </c:pt>
                <c:pt idx="22">
                  <c:v>44</c:v>
                </c:pt>
                <c:pt idx="23">
                  <c:v>30</c:v>
                </c:pt>
              </c:numCache>
            </c:numRef>
          </c:val>
          <c:extLst>
            <c:ext xmlns:c16="http://schemas.microsoft.com/office/drawing/2014/chart" uri="{C3380CC4-5D6E-409C-BE32-E72D297353CC}">
              <c16:uniqueId val="{00000026-E92E-413B-A0A5-0FD4C679004E}"/>
            </c:ext>
          </c:extLst>
        </c:ser>
        <c:ser>
          <c:idx val="1"/>
          <c:order val="1"/>
          <c:tx>
            <c:strRef>
              <c:f>前年度収支計画記載書!$U$15</c:f>
              <c:strCache>
                <c:ptCount val="1"/>
                <c:pt idx="0">
                  <c:v>雇用契約(フルタイム)以外</c:v>
                </c:pt>
              </c:strCache>
            </c:strRef>
          </c:tx>
          <c:spPr>
            <a:solidFill>
              <a:schemeClr val="bg1">
                <a:lumMod val="65000"/>
                <a:alpha val="70000"/>
              </a:schemeClr>
            </a:solidFill>
            <a:ln>
              <a:noFill/>
            </a:ln>
            <a:effectLst/>
          </c:spPr>
          <c:invertIfNegative val="0"/>
          <c:dPt>
            <c:idx val="1"/>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4B-E92E-413B-A0A5-0FD4C679004E}"/>
              </c:ext>
            </c:extLst>
          </c:dPt>
          <c:dPt>
            <c:idx val="3"/>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4A-E92E-413B-A0A5-0FD4C679004E}"/>
              </c:ext>
            </c:extLst>
          </c:dPt>
          <c:dPt>
            <c:idx val="5"/>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49-E92E-413B-A0A5-0FD4C679004E}"/>
              </c:ext>
            </c:extLst>
          </c:dPt>
          <c:dPt>
            <c:idx val="7"/>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2A-E92E-413B-A0A5-0FD4C679004E}"/>
              </c:ext>
            </c:extLst>
          </c:dPt>
          <c:dPt>
            <c:idx val="9"/>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2E-E92E-413B-A0A5-0FD4C679004E}"/>
              </c:ext>
            </c:extLst>
          </c:dPt>
          <c:dPt>
            <c:idx val="11"/>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32-E92E-413B-A0A5-0FD4C679004E}"/>
              </c:ext>
            </c:extLst>
          </c:dPt>
          <c:dPt>
            <c:idx val="13"/>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36-E92E-413B-A0A5-0FD4C679004E}"/>
              </c:ext>
            </c:extLst>
          </c:dPt>
          <c:dPt>
            <c:idx val="15"/>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3A-E92E-413B-A0A5-0FD4C679004E}"/>
              </c:ext>
            </c:extLst>
          </c:dPt>
          <c:dPt>
            <c:idx val="17"/>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3E-E92E-413B-A0A5-0FD4C679004E}"/>
              </c:ext>
            </c:extLst>
          </c:dPt>
          <c:dPt>
            <c:idx val="19"/>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48-E92E-413B-A0A5-0FD4C679004E}"/>
              </c:ext>
            </c:extLst>
          </c:dPt>
          <c:dPt>
            <c:idx val="21"/>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30-EAAA-4DBC-BCA0-941D2E26A0AC}"/>
              </c:ext>
            </c:extLst>
          </c:dPt>
          <c:dPt>
            <c:idx val="23"/>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2E-EAAA-4DBC-BCA0-941D2E26A0AC}"/>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前年度収支計画記載書!$V$12:$AS$13</c:f>
              <c:multiLvlStrCache>
                <c:ptCount val="24"/>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pt idx="22">
                    <c:v>計画</c:v>
                  </c:pt>
                  <c:pt idx="23">
                    <c:v>実績</c:v>
                  </c:pt>
                </c:lvl>
                <c:lvl>
                  <c:pt idx="0">
                    <c:v>2月</c:v>
                  </c:pt>
                  <c:pt idx="2">
                    <c:v>3月</c:v>
                  </c:pt>
                  <c:pt idx="4">
                    <c:v>4月</c:v>
                  </c:pt>
                  <c:pt idx="6">
                    <c:v>5月</c:v>
                  </c:pt>
                  <c:pt idx="8">
                    <c:v>6月</c:v>
                  </c:pt>
                  <c:pt idx="10">
                    <c:v>7月</c:v>
                  </c:pt>
                  <c:pt idx="12">
                    <c:v>8月</c:v>
                  </c:pt>
                  <c:pt idx="14">
                    <c:v>9月</c:v>
                  </c:pt>
                  <c:pt idx="16">
                    <c:v>10月</c:v>
                  </c:pt>
                  <c:pt idx="18">
                    <c:v>11月</c:v>
                  </c:pt>
                  <c:pt idx="20">
                    <c:v>12月</c:v>
                  </c:pt>
                  <c:pt idx="22">
                    <c:v>１月</c:v>
                  </c:pt>
                </c:lvl>
              </c:multiLvlStrCache>
            </c:multiLvlStrRef>
          </c:cat>
          <c:val>
            <c:numRef>
              <c:f>前年度収支計画記載書!$V$15:$AS$15</c:f>
              <c:numCache>
                <c:formatCode>#,##0_);[Red]\(#,##0\)</c:formatCode>
                <c:ptCount val="24"/>
                <c:pt idx="0">
                  <c:v>4</c:v>
                </c:pt>
                <c:pt idx="1">
                  <c:v>6</c:v>
                </c:pt>
                <c:pt idx="2">
                  <c:v>9</c:v>
                </c:pt>
                <c:pt idx="3">
                  <c:v>8</c:v>
                </c:pt>
                <c:pt idx="4">
                  <c:v>13</c:v>
                </c:pt>
                <c:pt idx="5">
                  <c:v>15</c:v>
                </c:pt>
                <c:pt idx="6">
                  <c:v>18</c:v>
                </c:pt>
                <c:pt idx="7">
                  <c:v>18</c:v>
                </c:pt>
                <c:pt idx="8">
                  <c:v>22</c:v>
                </c:pt>
                <c:pt idx="9">
                  <c:v>25</c:v>
                </c:pt>
                <c:pt idx="10">
                  <c:v>27</c:v>
                </c:pt>
                <c:pt idx="11">
                  <c:v>29</c:v>
                </c:pt>
                <c:pt idx="12">
                  <c:v>31</c:v>
                </c:pt>
                <c:pt idx="13">
                  <c:v>35</c:v>
                </c:pt>
                <c:pt idx="14">
                  <c:v>36</c:v>
                </c:pt>
                <c:pt idx="15">
                  <c:v>41</c:v>
                </c:pt>
                <c:pt idx="16">
                  <c:v>40</c:v>
                </c:pt>
                <c:pt idx="17">
                  <c:v>45</c:v>
                </c:pt>
                <c:pt idx="18">
                  <c:v>45</c:v>
                </c:pt>
                <c:pt idx="19">
                  <c:v>50</c:v>
                </c:pt>
                <c:pt idx="20">
                  <c:v>49</c:v>
                </c:pt>
                <c:pt idx="21">
                  <c:v>54</c:v>
                </c:pt>
                <c:pt idx="22">
                  <c:v>54</c:v>
                </c:pt>
                <c:pt idx="23">
                  <c:v>59</c:v>
                </c:pt>
              </c:numCache>
            </c:numRef>
          </c:val>
          <c:extLst>
            <c:ext xmlns:c16="http://schemas.microsoft.com/office/drawing/2014/chart" uri="{C3380CC4-5D6E-409C-BE32-E72D297353CC}">
              <c16:uniqueId val="{00000041-E92E-413B-A0A5-0FD4C679004E}"/>
            </c:ext>
          </c:extLst>
        </c:ser>
        <c:ser>
          <c:idx val="3"/>
          <c:order val="2"/>
          <c:tx>
            <c:strRef>
              <c:f>前年度収支計画記載書!$U$29</c:f>
              <c:strCache>
                <c:ptCount val="1"/>
                <c:pt idx="0">
                  <c:v>ダミー</c:v>
                </c:pt>
              </c:strCache>
            </c:strRef>
          </c:tx>
          <c:spPr>
            <a:noFill/>
            <a:ln>
              <a:noFill/>
            </a:ln>
            <a:effectLst/>
          </c:spPr>
          <c:invertIfNegative val="0"/>
          <c:dLbls>
            <c:dLbl>
              <c:idx val="0"/>
              <c:tx>
                <c:rich>
                  <a:bodyPr/>
                  <a:lstStyle/>
                  <a:p>
                    <a:fld id="{12B2D3A7-FDDF-4561-8572-5972E78F7865}"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D-E92E-413B-A0A5-0FD4C679004E}"/>
                </c:ext>
              </c:extLst>
            </c:dLbl>
            <c:dLbl>
              <c:idx val="1"/>
              <c:tx>
                <c:rich>
                  <a:bodyPr/>
                  <a:lstStyle/>
                  <a:p>
                    <a:fld id="{7428039B-E8A2-44A5-9BFB-F85EEADA8FEF}"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E-E92E-413B-A0A5-0FD4C679004E}"/>
                </c:ext>
              </c:extLst>
            </c:dLbl>
            <c:dLbl>
              <c:idx val="2"/>
              <c:tx>
                <c:rich>
                  <a:bodyPr/>
                  <a:lstStyle/>
                  <a:p>
                    <a:fld id="{B1B2E0DD-0A61-4197-A667-C9F4434AC6A7}"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F-E92E-413B-A0A5-0FD4C679004E}"/>
                </c:ext>
              </c:extLst>
            </c:dLbl>
            <c:dLbl>
              <c:idx val="3"/>
              <c:tx>
                <c:rich>
                  <a:bodyPr/>
                  <a:lstStyle/>
                  <a:p>
                    <a:fld id="{422BD929-E6ED-4445-B498-88835BE0D482}"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0-E92E-413B-A0A5-0FD4C679004E}"/>
                </c:ext>
              </c:extLst>
            </c:dLbl>
            <c:dLbl>
              <c:idx val="4"/>
              <c:tx>
                <c:rich>
                  <a:bodyPr/>
                  <a:lstStyle/>
                  <a:p>
                    <a:fld id="{E97BA0B3-1AD5-4370-B84D-657770B651C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1-E92E-413B-A0A5-0FD4C679004E}"/>
                </c:ext>
              </c:extLst>
            </c:dLbl>
            <c:dLbl>
              <c:idx val="5"/>
              <c:tx>
                <c:rich>
                  <a:bodyPr/>
                  <a:lstStyle/>
                  <a:p>
                    <a:fld id="{86B68EF8-1270-4FA7-BAB5-3671FC100C1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2-E92E-413B-A0A5-0FD4C679004E}"/>
                </c:ext>
              </c:extLst>
            </c:dLbl>
            <c:dLbl>
              <c:idx val="6"/>
              <c:tx>
                <c:rich>
                  <a:bodyPr/>
                  <a:lstStyle/>
                  <a:p>
                    <a:fld id="{529F9756-137B-404D-AE3B-501904DD8CBF}"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3-E92E-413B-A0A5-0FD4C679004E}"/>
                </c:ext>
              </c:extLst>
            </c:dLbl>
            <c:dLbl>
              <c:idx val="7"/>
              <c:tx>
                <c:rich>
                  <a:bodyPr/>
                  <a:lstStyle/>
                  <a:p>
                    <a:fld id="{0E8951E4-FB08-4153-AC07-04A578A64548}"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4-E92E-413B-A0A5-0FD4C679004E}"/>
                </c:ext>
              </c:extLst>
            </c:dLbl>
            <c:dLbl>
              <c:idx val="8"/>
              <c:tx>
                <c:rich>
                  <a:bodyPr/>
                  <a:lstStyle/>
                  <a:p>
                    <a:fld id="{4D199567-E129-418E-8455-35E58152DF2D}"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5-E92E-413B-A0A5-0FD4C679004E}"/>
                </c:ext>
              </c:extLst>
            </c:dLbl>
            <c:dLbl>
              <c:idx val="9"/>
              <c:tx>
                <c:rich>
                  <a:bodyPr/>
                  <a:lstStyle/>
                  <a:p>
                    <a:fld id="{C517C0B5-2521-48F0-B5CA-F18C25137322}"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6-E92E-413B-A0A5-0FD4C679004E}"/>
                </c:ext>
              </c:extLst>
            </c:dLbl>
            <c:dLbl>
              <c:idx val="10"/>
              <c:tx>
                <c:rich>
                  <a:bodyPr/>
                  <a:lstStyle/>
                  <a:p>
                    <a:fld id="{0AB70A4C-C83D-4D4D-BAD0-E3CA9954CC6B}"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7-E92E-413B-A0A5-0FD4C679004E}"/>
                </c:ext>
              </c:extLst>
            </c:dLbl>
            <c:dLbl>
              <c:idx val="11"/>
              <c:tx>
                <c:rich>
                  <a:bodyPr/>
                  <a:lstStyle/>
                  <a:p>
                    <a:fld id="{0C7DFE07-3B94-4359-9F0C-EDD22657E385}"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8-E92E-413B-A0A5-0FD4C679004E}"/>
                </c:ext>
              </c:extLst>
            </c:dLbl>
            <c:dLbl>
              <c:idx val="12"/>
              <c:tx>
                <c:rich>
                  <a:bodyPr/>
                  <a:lstStyle/>
                  <a:p>
                    <a:fld id="{FE099767-2B67-4B0A-ACDE-F07E9FB10D6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9-E92E-413B-A0A5-0FD4C679004E}"/>
                </c:ext>
              </c:extLst>
            </c:dLbl>
            <c:dLbl>
              <c:idx val="13"/>
              <c:tx>
                <c:rich>
                  <a:bodyPr/>
                  <a:lstStyle/>
                  <a:p>
                    <a:fld id="{A43BBAAA-B075-4FF3-91FB-F46751218FE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A-E92E-413B-A0A5-0FD4C679004E}"/>
                </c:ext>
              </c:extLst>
            </c:dLbl>
            <c:dLbl>
              <c:idx val="14"/>
              <c:tx>
                <c:rich>
                  <a:bodyPr/>
                  <a:lstStyle/>
                  <a:p>
                    <a:fld id="{F6AE4F20-6159-4181-BCEA-E25224C3FB6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B-E92E-413B-A0A5-0FD4C679004E}"/>
                </c:ext>
              </c:extLst>
            </c:dLbl>
            <c:dLbl>
              <c:idx val="15"/>
              <c:tx>
                <c:rich>
                  <a:bodyPr/>
                  <a:lstStyle/>
                  <a:p>
                    <a:fld id="{746281BD-9E18-4778-A927-E26D341FD5B7}"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C-E92E-413B-A0A5-0FD4C679004E}"/>
                </c:ext>
              </c:extLst>
            </c:dLbl>
            <c:dLbl>
              <c:idx val="16"/>
              <c:tx>
                <c:rich>
                  <a:bodyPr/>
                  <a:lstStyle/>
                  <a:p>
                    <a:fld id="{0358ADE4-7277-444D-939C-EC64999AA7CB}"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D-E92E-413B-A0A5-0FD4C679004E}"/>
                </c:ext>
              </c:extLst>
            </c:dLbl>
            <c:dLbl>
              <c:idx val="17"/>
              <c:tx>
                <c:rich>
                  <a:bodyPr/>
                  <a:lstStyle/>
                  <a:p>
                    <a:fld id="{C716E36C-FF35-4BD3-BD2F-D7FF16FFBB8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E-E92E-413B-A0A5-0FD4C679004E}"/>
                </c:ext>
              </c:extLst>
            </c:dLbl>
            <c:dLbl>
              <c:idx val="18"/>
              <c:tx>
                <c:rich>
                  <a:bodyPr/>
                  <a:lstStyle/>
                  <a:p>
                    <a:fld id="{1BD52E85-7F67-4A11-9017-8BF498C42A53}"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F-E92E-413B-A0A5-0FD4C679004E}"/>
                </c:ext>
              </c:extLst>
            </c:dLbl>
            <c:dLbl>
              <c:idx val="19"/>
              <c:tx>
                <c:rich>
                  <a:bodyPr/>
                  <a:lstStyle/>
                  <a:p>
                    <a:fld id="{8C2B6A08-6E05-4A38-9B8D-62F8CDC190D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0-E92E-413B-A0A5-0FD4C679004E}"/>
                </c:ext>
              </c:extLst>
            </c:dLbl>
            <c:dLbl>
              <c:idx val="20"/>
              <c:tx>
                <c:rich>
                  <a:bodyPr/>
                  <a:lstStyle/>
                  <a:p>
                    <a:fld id="{8215FAE6-FD84-45D3-B865-C1797B402858}"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A-EAAA-4DBC-BCA0-941D2E26A0AC}"/>
                </c:ext>
              </c:extLst>
            </c:dLbl>
            <c:dLbl>
              <c:idx val="21"/>
              <c:tx>
                <c:rich>
                  <a:bodyPr/>
                  <a:lstStyle/>
                  <a:p>
                    <a:fld id="{9D23594E-E4E3-43D5-BA2F-02492F2C4327}"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B-EAAA-4DBC-BCA0-941D2E26A0AC}"/>
                </c:ext>
              </c:extLst>
            </c:dLbl>
            <c:dLbl>
              <c:idx val="22"/>
              <c:tx>
                <c:rich>
                  <a:bodyPr/>
                  <a:lstStyle/>
                  <a:p>
                    <a:fld id="{1A9A21BE-10D4-4321-9F85-8BDF0D7B2D62}"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C-EAAA-4DBC-BCA0-941D2E26A0AC}"/>
                </c:ext>
              </c:extLst>
            </c:dLbl>
            <c:dLbl>
              <c:idx val="23"/>
              <c:tx>
                <c:rich>
                  <a:bodyPr/>
                  <a:lstStyle/>
                  <a:p>
                    <a:fld id="{FC382BDC-D8B7-4271-AAF2-ADD853B3E6E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D-EAAA-4DBC-BCA0-941D2E26A0A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val>
            <c:numRef>
              <c:f>前年度収支計画記載書!$V$29:$AS$29</c:f>
              <c:numCache>
                <c:formatCode>#,##0_);[Red]\(#,##0\)</c:formatCode>
                <c:ptCount val="24"/>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numCache>
            </c:numRef>
          </c:val>
          <c:extLst>
            <c:ext xmlns:c15="http://schemas.microsoft.com/office/drawing/2012/chart" uri="{02D57815-91ED-43cb-92C2-25804820EDAC}">
              <c15:datalabelsRange>
                <c15:f>前年度収支計画記載書!$V$16:$AS$16</c15:f>
                <c15:dlblRangeCache>
                  <c:ptCount val="24"/>
                  <c:pt idx="0">
                    <c:v>7 </c:v>
                  </c:pt>
                  <c:pt idx="1">
                    <c:v>9 </c:v>
                  </c:pt>
                  <c:pt idx="2">
                    <c:v>16 </c:v>
                  </c:pt>
                  <c:pt idx="3">
                    <c:v>12 </c:v>
                  </c:pt>
                  <c:pt idx="4">
                    <c:v>23 </c:v>
                  </c:pt>
                  <c:pt idx="5">
                    <c:v>22 </c:v>
                  </c:pt>
                  <c:pt idx="6">
                    <c:v>32 </c:v>
                  </c:pt>
                  <c:pt idx="7">
                    <c:v>26 </c:v>
                  </c:pt>
                  <c:pt idx="8">
                    <c:v>39 </c:v>
                  </c:pt>
                  <c:pt idx="9">
                    <c:v>36 </c:v>
                  </c:pt>
                  <c:pt idx="10">
                    <c:v>49 </c:v>
                  </c:pt>
                  <c:pt idx="11">
                    <c:v>42 </c:v>
                  </c:pt>
                  <c:pt idx="12">
                    <c:v>56 </c:v>
                  </c:pt>
                  <c:pt idx="13">
                    <c:v>51 </c:v>
                  </c:pt>
                  <c:pt idx="14">
                    <c:v>65 </c:v>
                  </c:pt>
                  <c:pt idx="15">
                    <c:v>58 </c:v>
                  </c:pt>
                  <c:pt idx="16">
                    <c:v>72 </c:v>
                  </c:pt>
                  <c:pt idx="17">
                    <c:v>66 </c:v>
                  </c:pt>
                  <c:pt idx="18">
                    <c:v>81 </c:v>
                  </c:pt>
                  <c:pt idx="19">
                    <c:v>72 </c:v>
                  </c:pt>
                  <c:pt idx="20">
                    <c:v>88 </c:v>
                  </c:pt>
                  <c:pt idx="21">
                    <c:v>80 </c:v>
                  </c:pt>
                  <c:pt idx="22">
                    <c:v>98 </c:v>
                  </c:pt>
                  <c:pt idx="23">
                    <c:v>89 </c:v>
                  </c:pt>
                </c15:dlblRangeCache>
              </c15:datalabelsRange>
            </c:ext>
            <c:ext xmlns:c16="http://schemas.microsoft.com/office/drawing/2014/chart" uri="{C3380CC4-5D6E-409C-BE32-E72D297353CC}">
              <c16:uniqueId val="{0000004C-E92E-413B-A0A5-0FD4C679004E}"/>
            </c:ext>
          </c:extLst>
        </c:ser>
        <c:dLbls>
          <c:showLegendKey val="0"/>
          <c:showVal val="0"/>
          <c:showCatName val="0"/>
          <c:showSerName val="0"/>
          <c:showPercent val="0"/>
          <c:showBubbleSize val="0"/>
        </c:dLbls>
        <c:gapWidth val="50"/>
        <c:overlap val="100"/>
        <c:axId val="987539640"/>
        <c:axId val="987542264"/>
      </c:barChart>
      <c:catAx>
        <c:axId val="987539640"/>
        <c:scaling>
          <c:orientation val="minMax"/>
        </c:scaling>
        <c:delete val="0"/>
        <c:axPos val="b"/>
        <c:majorGridlines>
          <c:spPr>
            <a:ln w="317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987542264"/>
        <c:crosses val="autoZero"/>
        <c:auto val="1"/>
        <c:lblAlgn val="ctr"/>
        <c:lblOffset val="100"/>
        <c:noMultiLvlLbl val="0"/>
      </c:catAx>
      <c:valAx>
        <c:axId val="987542264"/>
        <c:scaling>
          <c:orientation val="minMax"/>
        </c:scaling>
        <c:delete val="0"/>
        <c:axPos val="l"/>
        <c:majorGridlines>
          <c:spPr>
            <a:ln w="317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987539640"/>
        <c:crosses val="autoZero"/>
        <c:crossBetween val="between"/>
      </c:valAx>
      <c:spPr>
        <a:noFill/>
        <a:ln>
          <a:noFill/>
        </a:ln>
        <a:effectLst/>
      </c:spPr>
    </c:plotArea>
    <c:plotVisOnly val="1"/>
    <c:dispBlanksAs val="span"/>
    <c:showDLblsOverMax val="0"/>
  </c:chart>
  <c:spPr>
    <a:solidFill>
      <a:schemeClr val="bg1"/>
    </a:solidFill>
    <a:ln w="25400" cap="flat" cmpd="sng" algn="ctr">
      <a:solidFill>
        <a:schemeClr val="tx1"/>
      </a:solidFill>
      <a:round/>
    </a:ln>
    <a:effectLst/>
  </c:spPr>
  <c:txPr>
    <a:bodyPr/>
    <a:lstStyle/>
    <a:p>
      <a:pPr>
        <a:defRPr sz="12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220863190840955E-2"/>
          <c:y val="3.882011309796729E-2"/>
          <c:w val="0.90055770070160179"/>
          <c:h val="0.83119946634445951"/>
        </c:manualLayout>
      </c:layout>
      <c:barChart>
        <c:barDir val="col"/>
        <c:grouping val="stacked"/>
        <c:varyColors val="0"/>
        <c:ser>
          <c:idx val="0"/>
          <c:order val="0"/>
          <c:tx>
            <c:strRef>
              <c:f>前年度収支計画記載書!$U$44</c:f>
              <c:strCache>
                <c:ptCount val="1"/>
                <c:pt idx="0">
                  <c:v>雇用契約(フルタイム)</c:v>
                </c:pt>
              </c:strCache>
            </c:strRef>
          </c:tx>
          <c:spPr>
            <a:solidFill>
              <a:schemeClr val="bg1">
                <a:lumMod val="85000"/>
                <a:alpha val="70000"/>
              </a:schemeClr>
            </a:solidFill>
            <a:ln>
              <a:noFill/>
            </a:ln>
            <a:effectLst/>
          </c:spPr>
          <c:invertIfNegative val="0"/>
          <c:dPt>
            <c:idx val="1"/>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01-F12B-4FFA-B979-25D015EED426}"/>
              </c:ext>
            </c:extLst>
          </c:dPt>
          <c:dPt>
            <c:idx val="3"/>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2A-514B-4920-B1E7-C84F180C3979}"/>
              </c:ext>
            </c:extLst>
          </c:dPt>
          <c:dPt>
            <c:idx val="5"/>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29-514B-4920-B1E7-C84F180C3979}"/>
              </c:ext>
            </c:extLst>
          </c:dPt>
          <c:dPt>
            <c:idx val="7"/>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07-F12B-4FFA-B979-25D015EED426}"/>
              </c:ext>
            </c:extLst>
          </c:dPt>
          <c:dPt>
            <c:idx val="9"/>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09-F12B-4FFA-B979-25D015EED426}"/>
              </c:ext>
            </c:extLst>
          </c:dPt>
          <c:dPt>
            <c:idx val="11"/>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0B-F12B-4FFA-B979-25D015EED426}"/>
              </c:ext>
            </c:extLst>
          </c:dPt>
          <c:dPt>
            <c:idx val="13"/>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0D-F12B-4FFA-B979-25D015EED426}"/>
              </c:ext>
            </c:extLst>
          </c:dPt>
          <c:dPt>
            <c:idx val="15"/>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0F-F12B-4FFA-B979-25D015EED426}"/>
              </c:ext>
            </c:extLst>
          </c:dPt>
          <c:dPt>
            <c:idx val="17"/>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11-F12B-4FFA-B979-25D015EED426}"/>
              </c:ext>
            </c:extLst>
          </c:dPt>
          <c:dPt>
            <c:idx val="19"/>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13-F12B-4FFA-B979-25D015EED426}"/>
              </c:ext>
            </c:extLst>
          </c:dPt>
          <c:dPt>
            <c:idx val="21"/>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11-4C7C-42D1-8383-3A43147A810A}"/>
              </c:ext>
            </c:extLst>
          </c:dPt>
          <c:dPt>
            <c:idx val="23"/>
            <c:invertIfNegative val="0"/>
            <c:bubble3D val="0"/>
            <c:spPr>
              <a:solidFill>
                <a:schemeClr val="accent5">
                  <a:lumMod val="75000"/>
                  <a:alpha val="70000"/>
                </a:schemeClr>
              </a:solidFill>
              <a:ln>
                <a:noFill/>
              </a:ln>
              <a:effectLst/>
            </c:spPr>
            <c:extLst>
              <c:ext xmlns:c16="http://schemas.microsoft.com/office/drawing/2014/chart" uri="{C3380CC4-5D6E-409C-BE32-E72D297353CC}">
                <c16:uniqueId val="{00000013-4C7C-42D1-8383-3A43147A810A}"/>
              </c:ext>
            </c:extLst>
          </c:dPt>
          <c:dLbls>
            <c:dLbl>
              <c:idx val="3"/>
              <c:layout>
                <c:manualLayout>
                  <c:x val="0"/>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514B-4920-B1E7-C84F180C3979}"/>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前年度収支計画記載書!$V$30:$AS$31</c:f>
              <c:multiLvlStrCache>
                <c:ptCount val="24"/>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pt idx="22">
                    <c:v>計画</c:v>
                  </c:pt>
                  <c:pt idx="23">
                    <c:v>実績</c:v>
                  </c:pt>
                </c:lvl>
                <c:lvl>
                  <c:pt idx="0">
                    <c:v>2月</c:v>
                  </c:pt>
                  <c:pt idx="2">
                    <c:v>3月</c:v>
                  </c:pt>
                  <c:pt idx="4">
                    <c:v>4月</c:v>
                  </c:pt>
                  <c:pt idx="6">
                    <c:v>5月</c:v>
                  </c:pt>
                  <c:pt idx="8">
                    <c:v>6月</c:v>
                  </c:pt>
                  <c:pt idx="10">
                    <c:v>7月</c:v>
                  </c:pt>
                  <c:pt idx="12">
                    <c:v>8月</c:v>
                  </c:pt>
                  <c:pt idx="14">
                    <c:v>9月</c:v>
                  </c:pt>
                  <c:pt idx="16">
                    <c:v>10月</c:v>
                  </c:pt>
                  <c:pt idx="18">
                    <c:v>11月</c:v>
                  </c:pt>
                  <c:pt idx="20">
                    <c:v>12月</c:v>
                  </c:pt>
                  <c:pt idx="22">
                    <c:v>１月</c:v>
                  </c:pt>
                </c:lvl>
              </c:multiLvlStrCache>
            </c:multiLvlStrRef>
          </c:cat>
          <c:val>
            <c:numRef>
              <c:f>前年度収支計画記載書!$V$44:$AS$44</c:f>
              <c:numCache>
                <c:formatCode>#,##0_);[Red]\(#,##0\)</c:formatCode>
                <c:ptCount val="24"/>
                <c:pt idx="0">
                  <c:v>65.5</c:v>
                </c:pt>
                <c:pt idx="1">
                  <c:v>87.5</c:v>
                </c:pt>
                <c:pt idx="2">
                  <c:v>161</c:v>
                </c:pt>
                <c:pt idx="3">
                  <c:v>175.5</c:v>
                </c:pt>
                <c:pt idx="4">
                  <c:v>223.25</c:v>
                </c:pt>
                <c:pt idx="5">
                  <c:v>263.5</c:v>
                </c:pt>
                <c:pt idx="6">
                  <c:v>318.75</c:v>
                </c:pt>
                <c:pt idx="7">
                  <c:v>403.5</c:v>
                </c:pt>
                <c:pt idx="8">
                  <c:v>384.25</c:v>
                </c:pt>
                <c:pt idx="9">
                  <c:v>575.5</c:v>
                </c:pt>
                <c:pt idx="10">
                  <c:v>508.5</c:v>
                </c:pt>
                <c:pt idx="11">
                  <c:v>732.5</c:v>
                </c:pt>
                <c:pt idx="12">
                  <c:v>574</c:v>
                </c:pt>
                <c:pt idx="13">
                  <c:v>845</c:v>
                </c:pt>
                <c:pt idx="14">
                  <c:v>669.5</c:v>
                </c:pt>
                <c:pt idx="15">
                  <c:v>1017.5</c:v>
                </c:pt>
                <c:pt idx="16">
                  <c:v>731.75</c:v>
                </c:pt>
                <c:pt idx="17">
                  <c:v>1202.5</c:v>
                </c:pt>
                <c:pt idx="18">
                  <c:v>827.25</c:v>
                </c:pt>
                <c:pt idx="19">
                  <c:v>1442.5</c:v>
                </c:pt>
                <c:pt idx="20">
                  <c:v>892.75</c:v>
                </c:pt>
                <c:pt idx="21">
                  <c:v>1657.5</c:v>
                </c:pt>
                <c:pt idx="22">
                  <c:v>1017</c:v>
                </c:pt>
                <c:pt idx="23">
                  <c:v>1902.5</c:v>
                </c:pt>
              </c:numCache>
            </c:numRef>
          </c:val>
          <c:extLst>
            <c:ext xmlns:c16="http://schemas.microsoft.com/office/drawing/2014/chart" uri="{C3380CC4-5D6E-409C-BE32-E72D297353CC}">
              <c16:uniqueId val="{00000014-F12B-4FFA-B979-25D015EED426}"/>
            </c:ext>
          </c:extLst>
        </c:ser>
        <c:ser>
          <c:idx val="1"/>
          <c:order val="1"/>
          <c:tx>
            <c:strRef>
              <c:f>前年度収支計画記載書!$U$45</c:f>
              <c:strCache>
                <c:ptCount val="1"/>
                <c:pt idx="0">
                  <c:v>雇用契約(フルタイム)以外</c:v>
                </c:pt>
              </c:strCache>
            </c:strRef>
          </c:tx>
          <c:spPr>
            <a:solidFill>
              <a:schemeClr val="bg1">
                <a:lumMod val="65000"/>
                <a:alpha val="70000"/>
              </a:schemeClr>
            </a:solidFill>
            <a:ln>
              <a:noFill/>
            </a:ln>
            <a:effectLst/>
          </c:spPr>
          <c:invertIfNegative val="0"/>
          <c:dPt>
            <c:idx val="1"/>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16-F12B-4FFA-B979-25D015EED426}"/>
              </c:ext>
            </c:extLst>
          </c:dPt>
          <c:dPt>
            <c:idx val="3"/>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2B-514B-4920-B1E7-C84F180C3979}"/>
              </c:ext>
            </c:extLst>
          </c:dPt>
          <c:dPt>
            <c:idx val="5"/>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28-514B-4920-B1E7-C84F180C3979}"/>
              </c:ext>
            </c:extLst>
          </c:dPt>
          <c:dPt>
            <c:idx val="7"/>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1C-F12B-4FFA-B979-25D015EED426}"/>
              </c:ext>
            </c:extLst>
          </c:dPt>
          <c:dPt>
            <c:idx val="9"/>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1E-F12B-4FFA-B979-25D015EED426}"/>
              </c:ext>
            </c:extLst>
          </c:dPt>
          <c:dPt>
            <c:idx val="11"/>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20-F12B-4FFA-B979-25D015EED426}"/>
              </c:ext>
            </c:extLst>
          </c:dPt>
          <c:dPt>
            <c:idx val="13"/>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22-F12B-4FFA-B979-25D015EED426}"/>
              </c:ext>
            </c:extLst>
          </c:dPt>
          <c:dPt>
            <c:idx val="15"/>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24-F12B-4FFA-B979-25D015EED426}"/>
              </c:ext>
            </c:extLst>
          </c:dPt>
          <c:dPt>
            <c:idx val="17"/>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26-F12B-4FFA-B979-25D015EED426}"/>
              </c:ext>
            </c:extLst>
          </c:dPt>
          <c:dPt>
            <c:idx val="19"/>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28-F12B-4FFA-B979-25D015EED426}"/>
              </c:ext>
            </c:extLst>
          </c:dPt>
          <c:dPt>
            <c:idx val="21"/>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25-4C7C-42D1-8383-3A43147A810A}"/>
              </c:ext>
            </c:extLst>
          </c:dPt>
          <c:dPt>
            <c:idx val="23"/>
            <c:invertIfNegative val="0"/>
            <c:bubble3D val="0"/>
            <c:spPr>
              <a:solidFill>
                <a:schemeClr val="accent2">
                  <a:lumMod val="75000"/>
                  <a:alpha val="70000"/>
                </a:schemeClr>
              </a:solidFill>
              <a:ln>
                <a:noFill/>
              </a:ln>
              <a:effectLst/>
            </c:spPr>
            <c:extLst>
              <c:ext xmlns:c16="http://schemas.microsoft.com/office/drawing/2014/chart" uri="{C3380CC4-5D6E-409C-BE32-E72D297353CC}">
                <c16:uniqueId val="{00000027-4C7C-42D1-8383-3A43147A810A}"/>
              </c:ext>
            </c:extLst>
          </c:dPt>
          <c:dLbls>
            <c:dLbl>
              <c:idx val="3"/>
              <c:layout>
                <c:manualLayout>
                  <c:x val="0"/>
                  <c:y val="4.810606060606060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514B-4920-B1E7-C84F180C3979}"/>
                </c:ext>
              </c:extLst>
            </c:dLbl>
            <c:dLbl>
              <c:idx val="5"/>
              <c:layout>
                <c:manualLayout>
                  <c:x val="-5.8443164952037261E-17"/>
                  <c:y val="-1.603535353535353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514B-4920-B1E7-C84F180C3979}"/>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前年度収支計画記載書!$V$30:$AS$31</c:f>
              <c:multiLvlStrCache>
                <c:ptCount val="24"/>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pt idx="22">
                    <c:v>計画</c:v>
                  </c:pt>
                  <c:pt idx="23">
                    <c:v>実績</c:v>
                  </c:pt>
                </c:lvl>
                <c:lvl>
                  <c:pt idx="0">
                    <c:v>2月</c:v>
                  </c:pt>
                  <c:pt idx="2">
                    <c:v>3月</c:v>
                  </c:pt>
                  <c:pt idx="4">
                    <c:v>4月</c:v>
                  </c:pt>
                  <c:pt idx="6">
                    <c:v>5月</c:v>
                  </c:pt>
                  <c:pt idx="8">
                    <c:v>6月</c:v>
                  </c:pt>
                  <c:pt idx="10">
                    <c:v>7月</c:v>
                  </c:pt>
                  <c:pt idx="12">
                    <c:v>8月</c:v>
                  </c:pt>
                  <c:pt idx="14">
                    <c:v>9月</c:v>
                  </c:pt>
                  <c:pt idx="16">
                    <c:v>10月</c:v>
                  </c:pt>
                  <c:pt idx="18">
                    <c:v>11月</c:v>
                  </c:pt>
                  <c:pt idx="20">
                    <c:v>12月</c:v>
                  </c:pt>
                  <c:pt idx="22">
                    <c:v>１月</c:v>
                  </c:pt>
                </c:lvl>
              </c:multiLvlStrCache>
            </c:multiLvlStrRef>
          </c:cat>
          <c:val>
            <c:numRef>
              <c:f>前年度収支計画記載書!$V$45:$AS$45</c:f>
              <c:numCache>
                <c:formatCode>#,##0_);[Red]\(#,##0\)</c:formatCode>
                <c:ptCount val="24"/>
                <c:pt idx="0">
                  <c:v>52</c:v>
                </c:pt>
                <c:pt idx="1">
                  <c:v>100</c:v>
                </c:pt>
                <c:pt idx="2">
                  <c:v>118.5</c:v>
                </c:pt>
                <c:pt idx="3">
                  <c:v>130</c:v>
                </c:pt>
                <c:pt idx="4">
                  <c:v>176.5</c:v>
                </c:pt>
                <c:pt idx="5">
                  <c:v>160</c:v>
                </c:pt>
                <c:pt idx="6">
                  <c:v>246</c:v>
                </c:pt>
                <c:pt idx="7">
                  <c:v>256.25</c:v>
                </c:pt>
                <c:pt idx="8">
                  <c:v>295</c:v>
                </c:pt>
                <c:pt idx="9">
                  <c:v>368.75</c:v>
                </c:pt>
                <c:pt idx="10">
                  <c:v>370.5</c:v>
                </c:pt>
                <c:pt idx="11">
                  <c:v>500</c:v>
                </c:pt>
                <c:pt idx="12">
                  <c:v>422.5</c:v>
                </c:pt>
                <c:pt idx="13">
                  <c:v>590</c:v>
                </c:pt>
                <c:pt idx="14">
                  <c:v>489</c:v>
                </c:pt>
                <c:pt idx="15">
                  <c:v>725</c:v>
                </c:pt>
                <c:pt idx="16">
                  <c:v>547</c:v>
                </c:pt>
                <c:pt idx="17">
                  <c:v>883.75</c:v>
                </c:pt>
                <c:pt idx="18">
                  <c:v>616.5</c:v>
                </c:pt>
                <c:pt idx="19">
                  <c:v>1037.5</c:v>
                </c:pt>
                <c:pt idx="20">
                  <c:v>665.5</c:v>
                </c:pt>
                <c:pt idx="21">
                  <c:v>1232.5</c:v>
                </c:pt>
                <c:pt idx="22">
                  <c:v>741</c:v>
                </c:pt>
                <c:pt idx="23">
                  <c:v>1397.5</c:v>
                </c:pt>
              </c:numCache>
            </c:numRef>
          </c:val>
          <c:extLst>
            <c:ext xmlns:c16="http://schemas.microsoft.com/office/drawing/2014/chart" uri="{C3380CC4-5D6E-409C-BE32-E72D297353CC}">
              <c16:uniqueId val="{00000029-F12B-4FFA-B979-25D015EED426}"/>
            </c:ext>
          </c:extLst>
        </c:ser>
        <c:ser>
          <c:idx val="2"/>
          <c:order val="2"/>
          <c:tx>
            <c:strRef>
              <c:f>前年度収支計画記載書!$U$59</c:f>
              <c:strCache>
                <c:ptCount val="1"/>
                <c:pt idx="0">
                  <c:v>ダミー</c:v>
                </c:pt>
              </c:strCache>
            </c:strRef>
          </c:tx>
          <c:spPr>
            <a:noFill/>
            <a:ln>
              <a:noFill/>
            </a:ln>
            <a:effectLst/>
          </c:spPr>
          <c:invertIfNegative val="0"/>
          <c:dLbls>
            <c:dLbl>
              <c:idx val="0"/>
              <c:tx>
                <c:rich>
                  <a:bodyPr/>
                  <a:lstStyle/>
                  <a:p>
                    <a:fld id="{8F6C7D83-A92F-4007-96D2-F4363A6956F2}"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D-F12B-4FFA-B979-25D015EED426}"/>
                </c:ext>
              </c:extLst>
            </c:dLbl>
            <c:dLbl>
              <c:idx val="1"/>
              <c:tx>
                <c:rich>
                  <a:bodyPr/>
                  <a:lstStyle/>
                  <a:p>
                    <a:fld id="{BE3137A9-0ACC-4FB2-AAAE-C35672C5BC12}"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E-F12B-4FFA-B979-25D015EED426}"/>
                </c:ext>
              </c:extLst>
            </c:dLbl>
            <c:dLbl>
              <c:idx val="2"/>
              <c:tx>
                <c:rich>
                  <a:bodyPr/>
                  <a:lstStyle/>
                  <a:p>
                    <a:fld id="{481A3DD1-750A-4135-AD94-284E26927C02}"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F-F12B-4FFA-B979-25D015EED426}"/>
                </c:ext>
              </c:extLst>
            </c:dLbl>
            <c:dLbl>
              <c:idx val="3"/>
              <c:tx>
                <c:rich>
                  <a:bodyPr/>
                  <a:lstStyle/>
                  <a:p>
                    <a:fld id="{48A6D60C-D6A7-48D2-8648-1066C57AC736}"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0-F12B-4FFA-B979-25D015EED426}"/>
                </c:ext>
              </c:extLst>
            </c:dLbl>
            <c:dLbl>
              <c:idx val="4"/>
              <c:tx>
                <c:rich>
                  <a:bodyPr/>
                  <a:lstStyle/>
                  <a:p>
                    <a:fld id="{D628D7F5-1976-4695-954D-2F2E391D16EB}"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1-F12B-4FFA-B979-25D015EED426}"/>
                </c:ext>
              </c:extLst>
            </c:dLbl>
            <c:dLbl>
              <c:idx val="5"/>
              <c:tx>
                <c:rich>
                  <a:bodyPr/>
                  <a:lstStyle/>
                  <a:p>
                    <a:fld id="{5E55007D-4678-4CBD-B3BB-12DA9175EBD5}"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2-F12B-4FFA-B979-25D015EED426}"/>
                </c:ext>
              </c:extLst>
            </c:dLbl>
            <c:dLbl>
              <c:idx val="6"/>
              <c:tx>
                <c:rich>
                  <a:bodyPr/>
                  <a:lstStyle/>
                  <a:p>
                    <a:fld id="{7553CB61-E852-49BF-A687-649D7AFD9D23}"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3-F12B-4FFA-B979-25D015EED426}"/>
                </c:ext>
              </c:extLst>
            </c:dLbl>
            <c:dLbl>
              <c:idx val="7"/>
              <c:tx>
                <c:rich>
                  <a:bodyPr/>
                  <a:lstStyle/>
                  <a:p>
                    <a:fld id="{C12018BB-F6F3-4E52-A226-7224F29B299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4-F12B-4FFA-B979-25D015EED426}"/>
                </c:ext>
              </c:extLst>
            </c:dLbl>
            <c:dLbl>
              <c:idx val="8"/>
              <c:tx>
                <c:rich>
                  <a:bodyPr/>
                  <a:lstStyle/>
                  <a:p>
                    <a:fld id="{19B01D3F-4BD8-4BA3-A946-801C98156CE3}"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5-F12B-4FFA-B979-25D015EED426}"/>
                </c:ext>
              </c:extLst>
            </c:dLbl>
            <c:dLbl>
              <c:idx val="9"/>
              <c:tx>
                <c:rich>
                  <a:bodyPr/>
                  <a:lstStyle/>
                  <a:p>
                    <a:fld id="{6ECF5D16-EBA0-46AF-AA93-4C7E439F90FF}"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6-F12B-4FFA-B979-25D015EED426}"/>
                </c:ext>
              </c:extLst>
            </c:dLbl>
            <c:dLbl>
              <c:idx val="10"/>
              <c:tx>
                <c:rich>
                  <a:bodyPr/>
                  <a:lstStyle/>
                  <a:p>
                    <a:fld id="{F73B8B69-2E26-4281-889B-879BC579D77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7-F12B-4FFA-B979-25D015EED426}"/>
                </c:ext>
              </c:extLst>
            </c:dLbl>
            <c:dLbl>
              <c:idx val="11"/>
              <c:tx>
                <c:rich>
                  <a:bodyPr/>
                  <a:lstStyle/>
                  <a:p>
                    <a:fld id="{1741B82C-B757-4750-BE4B-9F60750D756B}"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8-F12B-4FFA-B979-25D015EED426}"/>
                </c:ext>
              </c:extLst>
            </c:dLbl>
            <c:dLbl>
              <c:idx val="12"/>
              <c:tx>
                <c:rich>
                  <a:bodyPr/>
                  <a:lstStyle/>
                  <a:p>
                    <a:fld id="{58AEDE95-FCC5-4100-869F-7A07816EBAEF}"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9-F12B-4FFA-B979-25D015EED426}"/>
                </c:ext>
              </c:extLst>
            </c:dLbl>
            <c:dLbl>
              <c:idx val="13"/>
              <c:tx>
                <c:rich>
                  <a:bodyPr/>
                  <a:lstStyle/>
                  <a:p>
                    <a:fld id="{80AC7EA6-960A-4433-AD33-F49ADBC8FB7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A-F12B-4FFA-B979-25D015EED426}"/>
                </c:ext>
              </c:extLst>
            </c:dLbl>
            <c:dLbl>
              <c:idx val="14"/>
              <c:tx>
                <c:rich>
                  <a:bodyPr/>
                  <a:lstStyle/>
                  <a:p>
                    <a:fld id="{DC0BF9B9-284C-4126-A7D3-C2033970EED2}"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B-F12B-4FFA-B979-25D015EED426}"/>
                </c:ext>
              </c:extLst>
            </c:dLbl>
            <c:dLbl>
              <c:idx val="15"/>
              <c:tx>
                <c:rich>
                  <a:bodyPr/>
                  <a:lstStyle/>
                  <a:p>
                    <a:fld id="{38C31FFA-B721-491C-BC87-C6D2A7C192B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C-F12B-4FFA-B979-25D015EED426}"/>
                </c:ext>
              </c:extLst>
            </c:dLbl>
            <c:dLbl>
              <c:idx val="16"/>
              <c:tx>
                <c:rich>
                  <a:bodyPr/>
                  <a:lstStyle/>
                  <a:p>
                    <a:fld id="{19D1F421-5008-40BE-8120-2697B09C5F0C}"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D-F12B-4FFA-B979-25D015EED426}"/>
                </c:ext>
              </c:extLst>
            </c:dLbl>
            <c:dLbl>
              <c:idx val="17"/>
              <c:tx>
                <c:rich>
                  <a:bodyPr/>
                  <a:lstStyle/>
                  <a:p>
                    <a:fld id="{59B28375-4A94-4337-A15D-37446549C148}"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E-F12B-4FFA-B979-25D015EED426}"/>
                </c:ext>
              </c:extLst>
            </c:dLbl>
            <c:dLbl>
              <c:idx val="18"/>
              <c:tx>
                <c:rich>
                  <a:bodyPr/>
                  <a:lstStyle/>
                  <a:p>
                    <a:fld id="{FD11F52B-12DB-464D-A611-8A28B2C31BA6}"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F-F12B-4FFA-B979-25D015EED426}"/>
                </c:ext>
              </c:extLst>
            </c:dLbl>
            <c:dLbl>
              <c:idx val="19"/>
              <c:tx>
                <c:rich>
                  <a:bodyPr/>
                  <a:lstStyle/>
                  <a:p>
                    <a:fld id="{85B6FA48-48F8-4C2E-9068-EAF8DA886D67}"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0-F12B-4FFA-B979-25D015EED426}"/>
                </c:ext>
              </c:extLst>
            </c:dLbl>
            <c:dLbl>
              <c:idx val="20"/>
              <c:tx>
                <c:rich>
                  <a:bodyPr/>
                  <a:lstStyle/>
                  <a:p>
                    <a:fld id="{FA860274-5DCD-44E8-8F5E-6DB745216717}"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8-5E6C-4A58-A572-4D2B6754FE77}"/>
                </c:ext>
              </c:extLst>
            </c:dLbl>
            <c:dLbl>
              <c:idx val="21"/>
              <c:tx>
                <c:rich>
                  <a:bodyPr/>
                  <a:lstStyle/>
                  <a:p>
                    <a:fld id="{83CB17B8-B372-4BE3-8847-2910DB57B6DB}"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9-5E6C-4A58-A572-4D2B6754FE77}"/>
                </c:ext>
              </c:extLst>
            </c:dLbl>
            <c:dLbl>
              <c:idx val="22"/>
              <c:tx>
                <c:rich>
                  <a:bodyPr/>
                  <a:lstStyle/>
                  <a:p>
                    <a:fld id="{ED87F093-F19D-4F0A-B81D-8D36F0EA6F4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A-5E6C-4A58-A572-4D2B6754FE77}"/>
                </c:ext>
              </c:extLst>
            </c:dLbl>
            <c:dLbl>
              <c:idx val="23"/>
              <c:tx>
                <c:rich>
                  <a:bodyPr/>
                  <a:lstStyle/>
                  <a:p>
                    <a:fld id="{442FE8E8-7CC5-4B45-AE11-E57FC616919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B-5E6C-4A58-A572-4D2B6754FE77}"/>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f>前年度収支計画記載書!$V$30:$AS$31</c:f>
              <c:multiLvlStrCache>
                <c:ptCount val="24"/>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pt idx="22">
                    <c:v>計画</c:v>
                  </c:pt>
                  <c:pt idx="23">
                    <c:v>実績</c:v>
                  </c:pt>
                </c:lvl>
                <c:lvl>
                  <c:pt idx="0">
                    <c:v>2月</c:v>
                  </c:pt>
                  <c:pt idx="2">
                    <c:v>3月</c:v>
                  </c:pt>
                  <c:pt idx="4">
                    <c:v>4月</c:v>
                  </c:pt>
                  <c:pt idx="6">
                    <c:v>5月</c:v>
                  </c:pt>
                  <c:pt idx="8">
                    <c:v>6月</c:v>
                  </c:pt>
                  <c:pt idx="10">
                    <c:v>7月</c:v>
                  </c:pt>
                  <c:pt idx="12">
                    <c:v>8月</c:v>
                  </c:pt>
                  <c:pt idx="14">
                    <c:v>9月</c:v>
                  </c:pt>
                  <c:pt idx="16">
                    <c:v>10月</c:v>
                  </c:pt>
                  <c:pt idx="18">
                    <c:v>11月</c:v>
                  </c:pt>
                  <c:pt idx="20">
                    <c:v>12月</c:v>
                  </c:pt>
                  <c:pt idx="22">
                    <c:v>１月</c:v>
                  </c:pt>
                </c:lvl>
              </c:multiLvlStrCache>
            </c:multiLvlStrRef>
          </c:cat>
          <c:val>
            <c:numRef>
              <c:f>前年度収支計画記載書!$V$59:$AS$59</c:f>
              <c:numCache>
                <c:formatCode>#,##0_);[Red]\(#,##0\)</c:formatCode>
                <c:ptCount val="24"/>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numCache>
            </c:numRef>
          </c:val>
          <c:extLst>
            <c:ext xmlns:c15="http://schemas.microsoft.com/office/drawing/2012/chart" uri="{02D57815-91ED-43cb-92C2-25804820EDAC}">
              <c15:datalabelsRange>
                <c15:f>前年度収支計画記載書!$V$46:$AS$46</c15:f>
                <c15:dlblRangeCache>
                  <c:ptCount val="24"/>
                  <c:pt idx="0">
                    <c:v>118 </c:v>
                  </c:pt>
                  <c:pt idx="1">
                    <c:v>188 </c:v>
                  </c:pt>
                  <c:pt idx="2">
                    <c:v>280 </c:v>
                  </c:pt>
                  <c:pt idx="3">
                    <c:v>306 </c:v>
                  </c:pt>
                  <c:pt idx="4">
                    <c:v>400 </c:v>
                  </c:pt>
                  <c:pt idx="5">
                    <c:v>424 </c:v>
                  </c:pt>
                  <c:pt idx="6">
                    <c:v>565 </c:v>
                  </c:pt>
                  <c:pt idx="7">
                    <c:v>660 </c:v>
                  </c:pt>
                  <c:pt idx="8">
                    <c:v>679 </c:v>
                  </c:pt>
                  <c:pt idx="9">
                    <c:v>944 </c:v>
                  </c:pt>
                  <c:pt idx="10">
                    <c:v>879 </c:v>
                  </c:pt>
                  <c:pt idx="11">
                    <c:v>1,233 </c:v>
                  </c:pt>
                  <c:pt idx="12">
                    <c:v>997 </c:v>
                  </c:pt>
                  <c:pt idx="13">
                    <c:v>1,435 </c:v>
                  </c:pt>
                  <c:pt idx="14">
                    <c:v>1,159 </c:v>
                  </c:pt>
                  <c:pt idx="15">
                    <c:v>1,743 </c:v>
                  </c:pt>
                  <c:pt idx="16">
                    <c:v>1,279 </c:v>
                  </c:pt>
                  <c:pt idx="17">
                    <c:v>2,086 </c:v>
                  </c:pt>
                  <c:pt idx="18">
                    <c:v>1,444 </c:v>
                  </c:pt>
                  <c:pt idx="19">
                    <c:v>2,480 </c:v>
                  </c:pt>
                  <c:pt idx="20">
                    <c:v>1,558 </c:v>
                  </c:pt>
                  <c:pt idx="21">
                    <c:v>2,890 </c:v>
                  </c:pt>
                  <c:pt idx="22">
                    <c:v>1,758 </c:v>
                  </c:pt>
                  <c:pt idx="23">
                    <c:v>3,300 </c:v>
                  </c:pt>
                </c15:dlblRangeCache>
              </c15:datalabelsRange>
            </c:ext>
            <c:ext xmlns:c16="http://schemas.microsoft.com/office/drawing/2014/chart" uri="{C3380CC4-5D6E-409C-BE32-E72D297353CC}">
              <c16:uniqueId val="{0000002C-F12B-4FFA-B979-25D015EED426}"/>
            </c:ext>
          </c:extLst>
        </c:ser>
        <c:dLbls>
          <c:showLegendKey val="0"/>
          <c:showVal val="0"/>
          <c:showCatName val="0"/>
          <c:showSerName val="0"/>
          <c:showPercent val="0"/>
          <c:showBubbleSize val="0"/>
        </c:dLbls>
        <c:gapWidth val="50"/>
        <c:overlap val="100"/>
        <c:axId val="987539640"/>
        <c:axId val="987542264"/>
      </c:barChart>
      <c:catAx>
        <c:axId val="987539640"/>
        <c:scaling>
          <c:orientation val="minMax"/>
        </c:scaling>
        <c:delete val="0"/>
        <c:axPos val="b"/>
        <c:majorGridlines>
          <c:spPr>
            <a:ln w="317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987542264"/>
        <c:crosses val="autoZero"/>
        <c:auto val="1"/>
        <c:lblAlgn val="ctr"/>
        <c:lblOffset val="100"/>
        <c:noMultiLvlLbl val="0"/>
      </c:catAx>
      <c:valAx>
        <c:axId val="987542264"/>
        <c:scaling>
          <c:orientation val="minMax"/>
        </c:scaling>
        <c:delete val="0"/>
        <c:axPos val="l"/>
        <c:majorGridlines>
          <c:spPr>
            <a:ln w="317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987539640"/>
        <c:crosses val="autoZero"/>
        <c:crossBetween val="between"/>
      </c:valAx>
      <c:spPr>
        <a:noFill/>
        <a:ln>
          <a:noFill/>
        </a:ln>
        <a:effectLst/>
      </c:spPr>
    </c:plotArea>
    <c:plotVisOnly val="1"/>
    <c:dispBlanksAs val="span"/>
    <c:showDLblsOverMax val="0"/>
  </c:chart>
  <c:spPr>
    <a:solidFill>
      <a:schemeClr val="bg1"/>
    </a:solidFill>
    <a:ln w="25400" cap="flat" cmpd="sng" algn="ctr">
      <a:solidFill>
        <a:schemeClr val="tx1"/>
      </a:solidFill>
      <a:round/>
    </a:ln>
    <a:effectLst/>
  </c:spPr>
  <c:txPr>
    <a:bodyPr/>
    <a:lstStyle/>
    <a:p>
      <a:pPr>
        <a:defRPr sz="12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845264059971141E-2"/>
          <c:y val="2.4520370925636279E-2"/>
          <c:w val="0.92074024764033657"/>
          <c:h val="0.88830669191919176"/>
        </c:manualLayout>
      </c:layout>
      <c:barChart>
        <c:barDir val="col"/>
        <c:grouping val="stacked"/>
        <c:varyColors val="0"/>
        <c:ser>
          <c:idx val="0"/>
          <c:order val="0"/>
          <c:tx>
            <c:strRef>
              <c:f>収支計画書_詳細!$U$31</c:f>
              <c:strCache>
                <c:ptCount val="1"/>
                <c:pt idx="0">
                  <c:v>雇用契約(フルタイム)</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収支計画書_詳細!$V$29:$AG$29</c:f>
              <c:strCache>
                <c:ptCount val="12"/>
                <c:pt idx="0">
                  <c:v>2月
(計画)</c:v>
                </c:pt>
                <c:pt idx="1">
                  <c:v>3月
(計画)</c:v>
                </c:pt>
                <c:pt idx="2">
                  <c:v>4月
(計画)</c:v>
                </c:pt>
                <c:pt idx="3">
                  <c:v>5月
(計画)</c:v>
                </c:pt>
                <c:pt idx="4">
                  <c:v>6月
(計画)</c:v>
                </c:pt>
                <c:pt idx="5">
                  <c:v>7月
(計画)</c:v>
                </c:pt>
                <c:pt idx="6">
                  <c:v>8月
(計画)</c:v>
                </c:pt>
                <c:pt idx="7">
                  <c:v>9月
(計画)</c:v>
                </c:pt>
                <c:pt idx="8">
                  <c:v>10月
(計画)</c:v>
                </c:pt>
                <c:pt idx="9">
                  <c:v>11月
(計画)</c:v>
                </c:pt>
                <c:pt idx="10">
                  <c:v>12月
(計画)</c:v>
                </c:pt>
                <c:pt idx="11">
                  <c:v>1月
(計画)</c:v>
                </c:pt>
              </c:strCache>
            </c:strRef>
          </c:cat>
          <c:val>
            <c:numRef>
              <c:f>収支計画書_詳細!$V$31:$AG$31</c:f>
              <c:numCache>
                <c:formatCode>#,##0_);[Red]\(#,##0\)</c:formatCode>
                <c:ptCount val="12"/>
                <c:pt idx="0">
                  <c:v>1</c:v>
                </c:pt>
                <c:pt idx="1">
                  <c:v>2</c:v>
                </c:pt>
                <c:pt idx="2">
                  <c:v>2</c:v>
                </c:pt>
                <c:pt idx="3">
                  <c:v>4</c:v>
                </c:pt>
                <c:pt idx="4">
                  <c:v>5</c:v>
                </c:pt>
                <c:pt idx="5">
                  <c:v>6</c:v>
                </c:pt>
                <c:pt idx="6">
                  <c:v>6</c:v>
                </c:pt>
                <c:pt idx="7">
                  <c:v>7</c:v>
                </c:pt>
                <c:pt idx="8">
                  <c:v>7</c:v>
                </c:pt>
                <c:pt idx="9">
                  <c:v>8</c:v>
                </c:pt>
                <c:pt idx="10">
                  <c:v>8</c:v>
                </c:pt>
                <c:pt idx="11">
                  <c:v>9</c:v>
                </c:pt>
              </c:numCache>
            </c:numRef>
          </c:val>
          <c:extLst>
            <c:ext xmlns:c16="http://schemas.microsoft.com/office/drawing/2014/chart" uri="{C3380CC4-5D6E-409C-BE32-E72D297353CC}">
              <c16:uniqueId val="{00000000-CCFA-4075-B229-5DF5E314411D}"/>
            </c:ext>
          </c:extLst>
        </c:ser>
        <c:ser>
          <c:idx val="2"/>
          <c:order val="1"/>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収支計画書_詳細!$V$32:$AG$32</c:f>
              <c:numCache>
                <c:formatCode>#,##0_);[Red]\(#,##0\)</c:formatCode>
                <c:ptCount val="12"/>
                <c:pt idx="0">
                  <c:v>1</c:v>
                </c:pt>
                <c:pt idx="1">
                  <c:v>2</c:v>
                </c:pt>
                <c:pt idx="2">
                  <c:v>3</c:v>
                </c:pt>
                <c:pt idx="3">
                  <c:v>4</c:v>
                </c:pt>
                <c:pt idx="4">
                  <c:v>4</c:v>
                </c:pt>
                <c:pt idx="5">
                  <c:v>5</c:v>
                </c:pt>
                <c:pt idx="6">
                  <c:v>5</c:v>
                </c:pt>
                <c:pt idx="7">
                  <c:v>6</c:v>
                </c:pt>
                <c:pt idx="8">
                  <c:v>6</c:v>
                </c:pt>
                <c:pt idx="9">
                  <c:v>7</c:v>
                </c:pt>
                <c:pt idx="10">
                  <c:v>7</c:v>
                </c:pt>
                <c:pt idx="11">
                  <c:v>8</c:v>
                </c:pt>
              </c:numCache>
            </c:numRef>
          </c:val>
          <c:extLst>
            <c:ext xmlns:c16="http://schemas.microsoft.com/office/drawing/2014/chart" uri="{C3380CC4-5D6E-409C-BE32-E72D297353CC}">
              <c16:uniqueId val="{0000000B-7EAB-4D7C-94B1-7C00D2734398}"/>
            </c:ext>
          </c:extLst>
        </c:ser>
        <c:ser>
          <c:idx val="1"/>
          <c:order val="2"/>
          <c:tx>
            <c:strRef>
              <c:f>収支計画書_詳細!$U$33</c:f>
              <c:strCache>
                <c:ptCount val="1"/>
                <c:pt idx="0">
                  <c:v>雇用契約(フルタイム)以外</c:v>
                </c:pt>
              </c:strCache>
            </c:strRef>
          </c:tx>
          <c:spPr>
            <a:solidFill>
              <a:schemeClr val="bg2">
                <a:lumMod val="25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収支計画書_詳細!$V$29:$AG$29</c:f>
              <c:strCache>
                <c:ptCount val="12"/>
                <c:pt idx="0">
                  <c:v>2月
(計画)</c:v>
                </c:pt>
                <c:pt idx="1">
                  <c:v>3月
(計画)</c:v>
                </c:pt>
                <c:pt idx="2">
                  <c:v>4月
(計画)</c:v>
                </c:pt>
                <c:pt idx="3">
                  <c:v>5月
(計画)</c:v>
                </c:pt>
                <c:pt idx="4">
                  <c:v>6月
(計画)</c:v>
                </c:pt>
                <c:pt idx="5">
                  <c:v>7月
(計画)</c:v>
                </c:pt>
                <c:pt idx="6">
                  <c:v>8月
(計画)</c:v>
                </c:pt>
                <c:pt idx="7">
                  <c:v>9月
(計画)</c:v>
                </c:pt>
                <c:pt idx="8">
                  <c:v>10月
(計画)</c:v>
                </c:pt>
                <c:pt idx="9">
                  <c:v>11月
(計画)</c:v>
                </c:pt>
                <c:pt idx="10">
                  <c:v>12月
(計画)</c:v>
                </c:pt>
                <c:pt idx="11">
                  <c:v>1月
(計画)</c:v>
                </c:pt>
              </c:strCache>
            </c:strRef>
          </c:cat>
          <c:val>
            <c:numRef>
              <c:f>収支計画書_詳細!$V$33:$AG$33</c:f>
              <c:numCache>
                <c:formatCode>#,##0_);[Red]\(#,##0\)</c:formatCode>
                <c:ptCount val="12"/>
                <c:pt idx="0">
                  <c:v>1</c:v>
                </c:pt>
                <c:pt idx="1">
                  <c:v>3</c:v>
                </c:pt>
                <c:pt idx="2">
                  <c:v>4</c:v>
                </c:pt>
                <c:pt idx="3">
                  <c:v>6</c:v>
                </c:pt>
                <c:pt idx="4">
                  <c:v>7</c:v>
                </c:pt>
                <c:pt idx="5">
                  <c:v>9</c:v>
                </c:pt>
                <c:pt idx="6">
                  <c:v>10</c:v>
                </c:pt>
                <c:pt idx="7">
                  <c:v>12</c:v>
                </c:pt>
                <c:pt idx="8">
                  <c:v>13</c:v>
                </c:pt>
                <c:pt idx="9">
                  <c:v>15</c:v>
                </c:pt>
                <c:pt idx="10">
                  <c:v>16</c:v>
                </c:pt>
                <c:pt idx="11">
                  <c:v>18</c:v>
                </c:pt>
              </c:numCache>
            </c:numRef>
          </c:val>
          <c:extLst>
            <c:ext xmlns:c16="http://schemas.microsoft.com/office/drawing/2014/chart" uri="{C3380CC4-5D6E-409C-BE32-E72D297353CC}">
              <c16:uniqueId val="{00000001-CCFA-4075-B229-5DF5E314411D}"/>
            </c:ext>
          </c:extLst>
        </c:ser>
        <c:ser>
          <c:idx val="3"/>
          <c:order val="3"/>
          <c:tx>
            <c:strRef>
              <c:f>収支計画書_詳細!$U$35</c:f>
              <c:strCache>
                <c:ptCount val="1"/>
                <c:pt idx="0">
                  <c:v>ダミー</c:v>
                </c:pt>
              </c:strCache>
            </c:strRef>
          </c:tx>
          <c:spPr>
            <a:noFill/>
            <a:ln>
              <a:noFill/>
            </a:ln>
            <a:effectLst/>
          </c:spPr>
          <c:invertIfNegative val="0"/>
          <c:dLbls>
            <c:dLbl>
              <c:idx val="0"/>
              <c:tx>
                <c:rich>
                  <a:bodyPr/>
                  <a:lstStyle/>
                  <a:p>
                    <a:fld id="{85321B54-4F21-4650-85D4-316F04E0C934}" type="CELLRANGE">
                      <a:rPr lang="en-US" altLang="ja-JP"/>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CCFA-4075-B229-5DF5E314411D}"/>
                </c:ext>
              </c:extLst>
            </c:dLbl>
            <c:dLbl>
              <c:idx val="1"/>
              <c:tx>
                <c:rich>
                  <a:bodyPr/>
                  <a:lstStyle/>
                  <a:p>
                    <a:fld id="{E168F128-59A1-42AB-8DE3-5C9CF81A5298}"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7EAB-4D7C-94B1-7C00D2734398}"/>
                </c:ext>
              </c:extLst>
            </c:dLbl>
            <c:dLbl>
              <c:idx val="2"/>
              <c:tx>
                <c:rich>
                  <a:bodyPr/>
                  <a:lstStyle/>
                  <a:p>
                    <a:fld id="{5808B4A2-6C59-4FAF-B0CC-ED0B8DB39311}"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7EAB-4D7C-94B1-7C00D2734398}"/>
                </c:ext>
              </c:extLst>
            </c:dLbl>
            <c:dLbl>
              <c:idx val="3"/>
              <c:tx>
                <c:rich>
                  <a:bodyPr/>
                  <a:lstStyle/>
                  <a:p>
                    <a:fld id="{C5DBA785-28A2-4ED3-9628-A4A1B4B63C02}"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7EAB-4D7C-94B1-7C00D2734398}"/>
                </c:ext>
              </c:extLst>
            </c:dLbl>
            <c:dLbl>
              <c:idx val="4"/>
              <c:tx>
                <c:rich>
                  <a:bodyPr/>
                  <a:lstStyle/>
                  <a:p>
                    <a:fld id="{E26285DC-F4C1-4D9C-8F0B-3699BF0FB40D}"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7EAB-4D7C-94B1-7C00D2734398}"/>
                </c:ext>
              </c:extLst>
            </c:dLbl>
            <c:dLbl>
              <c:idx val="5"/>
              <c:tx>
                <c:rich>
                  <a:bodyPr/>
                  <a:lstStyle/>
                  <a:p>
                    <a:fld id="{AAEC2447-6309-446C-B5BE-0075A3B5B311}"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7EAB-4D7C-94B1-7C00D2734398}"/>
                </c:ext>
              </c:extLst>
            </c:dLbl>
            <c:dLbl>
              <c:idx val="6"/>
              <c:tx>
                <c:rich>
                  <a:bodyPr/>
                  <a:lstStyle/>
                  <a:p>
                    <a:fld id="{2D04EA52-6B08-43C7-86D7-C9EA1E6CFE42}"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7EAB-4D7C-94B1-7C00D2734398}"/>
                </c:ext>
              </c:extLst>
            </c:dLbl>
            <c:dLbl>
              <c:idx val="7"/>
              <c:tx>
                <c:rich>
                  <a:bodyPr/>
                  <a:lstStyle/>
                  <a:p>
                    <a:fld id="{CADDE67C-8392-4A7F-9BC1-305D7CEFA374}"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7EAB-4D7C-94B1-7C00D2734398}"/>
                </c:ext>
              </c:extLst>
            </c:dLbl>
            <c:dLbl>
              <c:idx val="8"/>
              <c:tx>
                <c:rich>
                  <a:bodyPr/>
                  <a:lstStyle/>
                  <a:p>
                    <a:fld id="{DEAE25AD-99D6-4095-92D0-54277A6AFE52}"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7EAB-4D7C-94B1-7C00D2734398}"/>
                </c:ext>
              </c:extLst>
            </c:dLbl>
            <c:dLbl>
              <c:idx val="9"/>
              <c:tx>
                <c:rich>
                  <a:bodyPr/>
                  <a:lstStyle/>
                  <a:p>
                    <a:fld id="{DB7E8337-22A2-44EC-9F85-3AEB63CC3BB0}"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7EAB-4D7C-94B1-7C00D2734398}"/>
                </c:ext>
              </c:extLst>
            </c:dLbl>
            <c:dLbl>
              <c:idx val="10"/>
              <c:tx>
                <c:rich>
                  <a:bodyPr/>
                  <a:lstStyle/>
                  <a:p>
                    <a:fld id="{80CD612D-23BC-4C86-BB3F-0E71DAF5FFA0}"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7EAB-4D7C-94B1-7C00D2734398}"/>
                </c:ext>
              </c:extLst>
            </c:dLbl>
            <c:dLbl>
              <c:idx val="11"/>
              <c:tx>
                <c:rich>
                  <a:bodyPr/>
                  <a:lstStyle/>
                  <a:p>
                    <a:fld id="{D4742538-2F85-46B1-BD65-3D775B97E18F}"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7EAB-4D7C-94B1-7C00D2734398}"/>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収支計画書_詳細!$V$29:$AG$29</c:f>
              <c:strCache>
                <c:ptCount val="12"/>
                <c:pt idx="0">
                  <c:v>2月
(計画)</c:v>
                </c:pt>
                <c:pt idx="1">
                  <c:v>3月
(計画)</c:v>
                </c:pt>
                <c:pt idx="2">
                  <c:v>4月
(計画)</c:v>
                </c:pt>
                <c:pt idx="3">
                  <c:v>5月
(計画)</c:v>
                </c:pt>
                <c:pt idx="4">
                  <c:v>6月
(計画)</c:v>
                </c:pt>
                <c:pt idx="5">
                  <c:v>7月
(計画)</c:v>
                </c:pt>
                <c:pt idx="6">
                  <c:v>8月
(計画)</c:v>
                </c:pt>
                <c:pt idx="7">
                  <c:v>9月
(計画)</c:v>
                </c:pt>
                <c:pt idx="8">
                  <c:v>10月
(計画)</c:v>
                </c:pt>
                <c:pt idx="9">
                  <c:v>11月
(計画)</c:v>
                </c:pt>
                <c:pt idx="10">
                  <c:v>12月
(計画)</c:v>
                </c:pt>
                <c:pt idx="11">
                  <c:v>1月
(計画)</c:v>
                </c:pt>
              </c:strCache>
            </c:strRef>
          </c:cat>
          <c:val>
            <c:numRef>
              <c:f>収支計画書_詳細!$V$35:$AG$35</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5="http://schemas.microsoft.com/office/drawing/2012/chart" uri="{02D57815-91ED-43cb-92C2-25804820EDAC}">
              <c15:datalabelsRange>
                <c15:f>収支計画書_詳細!$V$34:$AG$34</c15:f>
                <c15:dlblRangeCache>
                  <c:ptCount val="12"/>
                  <c:pt idx="0">
                    <c:v>3 </c:v>
                  </c:pt>
                  <c:pt idx="1">
                    <c:v>7 </c:v>
                  </c:pt>
                  <c:pt idx="2">
                    <c:v>9 </c:v>
                  </c:pt>
                  <c:pt idx="3">
                    <c:v>14 </c:v>
                  </c:pt>
                  <c:pt idx="4">
                    <c:v>16 </c:v>
                  </c:pt>
                  <c:pt idx="5">
                    <c:v>20 </c:v>
                  </c:pt>
                  <c:pt idx="6">
                    <c:v>21 </c:v>
                  </c:pt>
                  <c:pt idx="7">
                    <c:v>25 </c:v>
                  </c:pt>
                  <c:pt idx="8">
                    <c:v>26 </c:v>
                  </c:pt>
                  <c:pt idx="9">
                    <c:v>30 </c:v>
                  </c:pt>
                  <c:pt idx="10">
                    <c:v>31 </c:v>
                  </c:pt>
                  <c:pt idx="11">
                    <c:v>35 </c:v>
                  </c:pt>
                </c15:dlblRangeCache>
              </c15:datalabelsRange>
            </c:ext>
            <c:ext xmlns:c16="http://schemas.microsoft.com/office/drawing/2014/chart" uri="{C3380CC4-5D6E-409C-BE32-E72D297353CC}">
              <c16:uniqueId val="{0000000E-CCFA-4075-B229-5DF5E314411D}"/>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845264059971141E-2"/>
          <c:y val="2.4520370925636279E-2"/>
          <c:w val="0.92074024764033657"/>
          <c:h val="0.8979279040404039"/>
        </c:manualLayout>
      </c:layout>
      <c:barChart>
        <c:barDir val="col"/>
        <c:grouping val="stacked"/>
        <c:varyColors val="0"/>
        <c:ser>
          <c:idx val="0"/>
          <c:order val="0"/>
          <c:tx>
            <c:strRef>
              <c:f>収支計画書_詳細!$U$39</c:f>
              <c:strCache>
                <c:ptCount val="1"/>
                <c:pt idx="0">
                  <c:v>雇用契約(フルタイム)</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収支計画書_詳細!$V$37:$AG$37</c:f>
              <c:strCache>
                <c:ptCount val="12"/>
                <c:pt idx="0">
                  <c:v>2月
(計画)</c:v>
                </c:pt>
                <c:pt idx="1">
                  <c:v>3月
(計画)</c:v>
                </c:pt>
                <c:pt idx="2">
                  <c:v>4月
(計画)</c:v>
                </c:pt>
                <c:pt idx="3">
                  <c:v>5月
(計画)</c:v>
                </c:pt>
                <c:pt idx="4">
                  <c:v>6月
(計画)</c:v>
                </c:pt>
                <c:pt idx="5">
                  <c:v>7月
(計画)</c:v>
                </c:pt>
                <c:pt idx="6">
                  <c:v>8月
(計画)</c:v>
                </c:pt>
                <c:pt idx="7">
                  <c:v>9月
(計画)</c:v>
                </c:pt>
                <c:pt idx="8">
                  <c:v>10月
(計画)</c:v>
                </c:pt>
                <c:pt idx="9">
                  <c:v>11月
(計画)</c:v>
                </c:pt>
                <c:pt idx="10">
                  <c:v>12月
(計画)</c:v>
                </c:pt>
                <c:pt idx="11">
                  <c:v>1月
(計画)</c:v>
                </c:pt>
              </c:strCache>
            </c:strRef>
          </c:cat>
          <c:val>
            <c:numRef>
              <c:f>収支計画書_詳細!$V$39:$AG$39</c:f>
              <c:numCache>
                <c:formatCode>#,##0_);[Red]\(#,##0\)</c:formatCode>
                <c:ptCount val="12"/>
                <c:pt idx="0">
                  <c:v>1</c:v>
                </c:pt>
                <c:pt idx="1">
                  <c:v>2</c:v>
                </c:pt>
                <c:pt idx="2">
                  <c:v>3</c:v>
                </c:pt>
                <c:pt idx="3">
                  <c:v>4</c:v>
                </c:pt>
                <c:pt idx="4">
                  <c:v>4</c:v>
                </c:pt>
                <c:pt idx="5">
                  <c:v>5</c:v>
                </c:pt>
                <c:pt idx="6">
                  <c:v>5</c:v>
                </c:pt>
                <c:pt idx="7">
                  <c:v>6</c:v>
                </c:pt>
                <c:pt idx="8">
                  <c:v>6</c:v>
                </c:pt>
                <c:pt idx="9">
                  <c:v>7</c:v>
                </c:pt>
                <c:pt idx="10">
                  <c:v>7</c:v>
                </c:pt>
                <c:pt idx="11">
                  <c:v>8</c:v>
                </c:pt>
              </c:numCache>
            </c:numRef>
          </c:val>
          <c:extLst>
            <c:ext xmlns:c16="http://schemas.microsoft.com/office/drawing/2014/chart" uri="{C3380CC4-5D6E-409C-BE32-E72D297353CC}">
              <c16:uniqueId val="{00000000-CCFA-4075-B229-5DF5E314411D}"/>
            </c:ext>
          </c:extLst>
        </c:ser>
        <c:ser>
          <c:idx val="2"/>
          <c:order val="1"/>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収支計画書_詳細!$V$40:$AG$40</c:f>
              <c:numCache>
                <c:formatCode>#,##0_);[Red]\(#,##0\)</c:formatCode>
                <c:ptCount val="12"/>
                <c:pt idx="0">
                  <c:v>1</c:v>
                </c:pt>
                <c:pt idx="1">
                  <c:v>2</c:v>
                </c:pt>
                <c:pt idx="2">
                  <c:v>2</c:v>
                </c:pt>
                <c:pt idx="3">
                  <c:v>3</c:v>
                </c:pt>
                <c:pt idx="4">
                  <c:v>5</c:v>
                </c:pt>
                <c:pt idx="5">
                  <c:v>6</c:v>
                </c:pt>
                <c:pt idx="6">
                  <c:v>6</c:v>
                </c:pt>
                <c:pt idx="7">
                  <c:v>7</c:v>
                </c:pt>
                <c:pt idx="8">
                  <c:v>7</c:v>
                </c:pt>
                <c:pt idx="9">
                  <c:v>8</c:v>
                </c:pt>
                <c:pt idx="10">
                  <c:v>8</c:v>
                </c:pt>
                <c:pt idx="11">
                  <c:v>9</c:v>
                </c:pt>
              </c:numCache>
            </c:numRef>
          </c:val>
          <c:extLst>
            <c:ext xmlns:c16="http://schemas.microsoft.com/office/drawing/2014/chart" uri="{C3380CC4-5D6E-409C-BE32-E72D297353CC}">
              <c16:uniqueId val="{0000000B-3444-459D-A892-8C01D037587B}"/>
            </c:ext>
          </c:extLst>
        </c:ser>
        <c:ser>
          <c:idx val="1"/>
          <c:order val="2"/>
          <c:tx>
            <c:strRef>
              <c:f>収支計画書_詳細!$U$41</c:f>
              <c:strCache>
                <c:ptCount val="1"/>
                <c:pt idx="0">
                  <c:v>雇用契約(フルタイム)以外</c:v>
                </c:pt>
              </c:strCache>
            </c:strRef>
          </c:tx>
          <c:spPr>
            <a:solidFill>
              <a:srgbClr val="E7E6E6">
                <a:lumMod val="25000"/>
                <a:alpha val="7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収支計画書_詳細!$V$37:$AG$37</c:f>
              <c:strCache>
                <c:ptCount val="12"/>
                <c:pt idx="0">
                  <c:v>2月
(計画)</c:v>
                </c:pt>
                <c:pt idx="1">
                  <c:v>3月
(計画)</c:v>
                </c:pt>
                <c:pt idx="2">
                  <c:v>4月
(計画)</c:v>
                </c:pt>
                <c:pt idx="3">
                  <c:v>5月
(計画)</c:v>
                </c:pt>
                <c:pt idx="4">
                  <c:v>6月
(計画)</c:v>
                </c:pt>
                <c:pt idx="5">
                  <c:v>7月
(計画)</c:v>
                </c:pt>
                <c:pt idx="6">
                  <c:v>8月
(計画)</c:v>
                </c:pt>
                <c:pt idx="7">
                  <c:v>9月
(計画)</c:v>
                </c:pt>
                <c:pt idx="8">
                  <c:v>10月
(計画)</c:v>
                </c:pt>
                <c:pt idx="9">
                  <c:v>11月
(計画)</c:v>
                </c:pt>
                <c:pt idx="10">
                  <c:v>12月
(計画)</c:v>
                </c:pt>
                <c:pt idx="11">
                  <c:v>1月
(計画)</c:v>
                </c:pt>
              </c:strCache>
            </c:strRef>
          </c:cat>
          <c:val>
            <c:numRef>
              <c:f>収支計画書_詳細!$V$41:$AG$41</c:f>
              <c:numCache>
                <c:formatCode>#,##0_);[Red]\(#,##0\)</c:formatCode>
                <c:ptCount val="12"/>
                <c:pt idx="0">
                  <c:v>1</c:v>
                </c:pt>
                <c:pt idx="1">
                  <c:v>3</c:v>
                </c:pt>
                <c:pt idx="2">
                  <c:v>4</c:v>
                </c:pt>
                <c:pt idx="3">
                  <c:v>6</c:v>
                </c:pt>
                <c:pt idx="4">
                  <c:v>7</c:v>
                </c:pt>
                <c:pt idx="5">
                  <c:v>9</c:v>
                </c:pt>
                <c:pt idx="6">
                  <c:v>10</c:v>
                </c:pt>
                <c:pt idx="7">
                  <c:v>12</c:v>
                </c:pt>
                <c:pt idx="8">
                  <c:v>13</c:v>
                </c:pt>
                <c:pt idx="9">
                  <c:v>15</c:v>
                </c:pt>
                <c:pt idx="10">
                  <c:v>16</c:v>
                </c:pt>
                <c:pt idx="11">
                  <c:v>18</c:v>
                </c:pt>
              </c:numCache>
            </c:numRef>
          </c:val>
          <c:extLst>
            <c:ext xmlns:c16="http://schemas.microsoft.com/office/drawing/2014/chart" uri="{C3380CC4-5D6E-409C-BE32-E72D297353CC}">
              <c16:uniqueId val="{00000001-CCFA-4075-B229-5DF5E314411D}"/>
            </c:ext>
          </c:extLst>
        </c:ser>
        <c:ser>
          <c:idx val="3"/>
          <c:order val="3"/>
          <c:tx>
            <c:strRef>
              <c:f>収支計画書_詳細!$U$43</c:f>
              <c:strCache>
                <c:ptCount val="1"/>
                <c:pt idx="0">
                  <c:v>ダミー</c:v>
                </c:pt>
              </c:strCache>
            </c:strRef>
          </c:tx>
          <c:spPr>
            <a:noFill/>
            <a:ln>
              <a:noFill/>
            </a:ln>
            <a:effectLst/>
          </c:spPr>
          <c:invertIfNegative val="0"/>
          <c:dLbls>
            <c:dLbl>
              <c:idx val="0"/>
              <c:tx>
                <c:rich>
                  <a:bodyPr/>
                  <a:lstStyle/>
                  <a:p>
                    <a:fld id="{74485F5B-9364-44D6-B2D9-C7795D60E289}" type="CELLRANGE">
                      <a:rPr lang="en-US" altLang="ja-JP"/>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CCFA-4075-B229-5DF5E314411D}"/>
                </c:ext>
              </c:extLst>
            </c:dLbl>
            <c:dLbl>
              <c:idx val="1"/>
              <c:tx>
                <c:rich>
                  <a:bodyPr/>
                  <a:lstStyle/>
                  <a:p>
                    <a:fld id="{EA93FB41-EA28-4E87-9966-2C4AE470DA15}"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3444-459D-A892-8C01D037587B}"/>
                </c:ext>
              </c:extLst>
            </c:dLbl>
            <c:dLbl>
              <c:idx val="2"/>
              <c:tx>
                <c:rich>
                  <a:bodyPr/>
                  <a:lstStyle/>
                  <a:p>
                    <a:fld id="{ED9B6A43-EDC4-4C81-857E-28B9A9FCDCC9}"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3444-459D-A892-8C01D037587B}"/>
                </c:ext>
              </c:extLst>
            </c:dLbl>
            <c:dLbl>
              <c:idx val="3"/>
              <c:tx>
                <c:rich>
                  <a:bodyPr/>
                  <a:lstStyle/>
                  <a:p>
                    <a:fld id="{DC7D2CBF-C16D-485B-9F75-9D7B78CE0F69}"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3444-459D-A892-8C01D037587B}"/>
                </c:ext>
              </c:extLst>
            </c:dLbl>
            <c:dLbl>
              <c:idx val="4"/>
              <c:tx>
                <c:rich>
                  <a:bodyPr/>
                  <a:lstStyle/>
                  <a:p>
                    <a:fld id="{D557C33C-8644-4A51-9890-6AE6E0F2865C}"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3444-459D-A892-8C01D037587B}"/>
                </c:ext>
              </c:extLst>
            </c:dLbl>
            <c:dLbl>
              <c:idx val="5"/>
              <c:tx>
                <c:rich>
                  <a:bodyPr/>
                  <a:lstStyle/>
                  <a:p>
                    <a:fld id="{9F300009-AC96-4E84-B302-01F6E74FA0BB}"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3444-459D-A892-8C01D037587B}"/>
                </c:ext>
              </c:extLst>
            </c:dLbl>
            <c:dLbl>
              <c:idx val="6"/>
              <c:tx>
                <c:rich>
                  <a:bodyPr/>
                  <a:lstStyle/>
                  <a:p>
                    <a:fld id="{22AA6DA0-2EB7-401D-9A22-BF4384B61DBB}"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3444-459D-A892-8C01D037587B}"/>
                </c:ext>
              </c:extLst>
            </c:dLbl>
            <c:dLbl>
              <c:idx val="7"/>
              <c:tx>
                <c:rich>
                  <a:bodyPr/>
                  <a:lstStyle/>
                  <a:p>
                    <a:fld id="{437496F0-80A9-4DBA-9A4A-2A22853589AE}"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3444-459D-A892-8C01D037587B}"/>
                </c:ext>
              </c:extLst>
            </c:dLbl>
            <c:dLbl>
              <c:idx val="8"/>
              <c:tx>
                <c:rich>
                  <a:bodyPr/>
                  <a:lstStyle/>
                  <a:p>
                    <a:fld id="{1C2B9A52-DD58-471B-9321-E3B85552633D}"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3444-459D-A892-8C01D037587B}"/>
                </c:ext>
              </c:extLst>
            </c:dLbl>
            <c:dLbl>
              <c:idx val="9"/>
              <c:tx>
                <c:rich>
                  <a:bodyPr/>
                  <a:lstStyle/>
                  <a:p>
                    <a:fld id="{FBC73817-C53E-46A8-A51E-9D773CA89BDD}"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3444-459D-A892-8C01D037587B}"/>
                </c:ext>
              </c:extLst>
            </c:dLbl>
            <c:dLbl>
              <c:idx val="10"/>
              <c:tx>
                <c:rich>
                  <a:bodyPr/>
                  <a:lstStyle/>
                  <a:p>
                    <a:fld id="{C405020F-2C59-4441-BD06-075AFED5C168}"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3444-459D-A892-8C01D037587B}"/>
                </c:ext>
              </c:extLst>
            </c:dLbl>
            <c:dLbl>
              <c:idx val="11"/>
              <c:tx>
                <c:rich>
                  <a:bodyPr/>
                  <a:lstStyle/>
                  <a:p>
                    <a:fld id="{0D3F5EDA-1EFE-405F-ABA4-0DAC4F13A251}"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3444-459D-A892-8C01D037587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収支計画書_詳細!$V$37:$AG$37</c:f>
              <c:strCache>
                <c:ptCount val="12"/>
                <c:pt idx="0">
                  <c:v>2月
(計画)</c:v>
                </c:pt>
                <c:pt idx="1">
                  <c:v>3月
(計画)</c:v>
                </c:pt>
                <c:pt idx="2">
                  <c:v>4月
(計画)</c:v>
                </c:pt>
                <c:pt idx="3">
                  <c:v>5月
(計画)</c:v>
                </c:pt>
                <c:pt idx="4">
                  <c:v>6月
(計画)</c:v>
                </c:pt>
                <c:pt idx="5">
                  <c:v>7月
(計画)</c:v>
                </c:pt>
                <c:pt idx="6">
                  <c:v>8月
(計画)</c:v>
                </c:pt>
                <c:pt idx="7">
                  <c:v>9月
(計画)</c:v>
                </c:pt>
                <c:pt idx="8">
                  <c:v>10月
(計画)</c:v>
                </c:pt>
                <c:pt idx="9">
                  <c:v>11月
(計画)</c:v>
                </c:pt>
                <c:pt idx="10">
                  <c:v>12月
(計画)</c:v>
                </c:pt>
                <c:pt idx="11">
                  <c:v>1月
(計画)</c:v>
                </c:pt>
              </c:strCache>
            </c:strRef>
          </c:cat>
          <c:val>
            <c:numRef>
              <c:f>収支計画書_詳細!$V$43:$AG$43</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5="http://schemas.microsoft.com/office/drawing/2012/chart" uri="{02D57815-91ED-43cb-92C2-25804820EDAC}">
              <c15:datalabelsRange>
                <c15:f>収支計画書_詳細!$V$42:$AG$42</c15:f>
                <c15:dlblRangeCache>
                  <c:ptCount val="12"/>
                  <c:pt idx="0">
                    <c:v>3 </c:v>
                  </c:pt>
                  <c:pt idx="1">
                    <c:v>7 </c:v>
                  </c:pt>
                  <c:pt idx="2">
                    <c:v>9 </c:v>
                  </c:pt>
                  <c:pt idx="3">
                    <c:v>13 </c:v>
                  </c:pt>
                  <c:pt idx="4">
                    <c:v>16 </c:v>
                  </c:pt>
                  <c:pt idx="5">
                    <c:v>20 </c:v>
                  </c:pt>
                  <c:pt idx="6">
                    <c:v>21 </c:v>
                  </c:pt>
                  <c:pt idx="7">
                    <c:v>25 </c:v>
                  </c:pt>
                  <c:pt idx="8">
                    <c:v>26 </c:v>
                  </c:pt>
                  <c:pt idx="9">
                    <c:v>30 </c:v>
                  </c:pt>
                  <c:pt idx="10">
                    <c:v>31 </c:v>
                  </c:pt>
                  <c:pt idx="11">
                    <c:v>35 </c:v>
                  </c:pt>
                </c15:dlblRangeCache>
              </c15:datalabelsRange>
            </c:ext>
            <c:ext xmlns:c16="http://schemas.microsoft.com/office/drawing/2014/chart" uri="{C3380CC4-5D6E-409C-BE32-E72D297353CC}">
              <c16:uniqueId val="{0000000E-CCFA-4075-B229-5DF5E314411D}"/>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845264059971141E-2"/>
          <c:y val="2.4520370925636279E-2"/>
          <c:w val="0.92074024764033657"/>
          <c:h val="0.89151376262626247"/>
        </c:manualLayout>
      </c:layout>
      <c:barChart>
        <c:barDir val="col"/>
        <c:grouping val="stacked"/>
        <c:varyColors val="0"/>
        <c:ser>
          <c:idx val="0"/>
          <c:order val="0"/>
          <c:tx>
            <c:strRef>
              <c:f>収支計画書_詳細!$U$47</c:f>
              <c:strCache>
                <c:ptCount val="1"/>
                <c:pt idx="0">
                  <c:v>雇用契約(フルタイム)</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収支計画書_詳細!$V$45:$AG$45</c:f>
              <c:strCache>
                <c:ptCount val="12"/>
                <c:pt idx="0">
                  <c:v>2月
(計画)</c:v>
                </c:pt>
                <c:pt idx="1">
                  <c:v>3月
(計画)</c:v>
                </c:pt>
                <c:pt idx="2">
                  <c:v>4月
(計画)</c:v>
                </c:pt>
                <c:pt idx="3">
                  <c:v>5月
(計画)</c:v>
                </c:pt>
                <c:pt idx="4">
                  <c:v>6月
(計画)</c:v>
                </c:pt>
                <c:pt idx="5">
                  <c:v>7月
(計画)</c:v>
                </c:pt>
                <c:pt idx="6">
                  <c:v>8月
(計画)</c:v>
                </c:pt>
                <c:pt idx="7">
                  <c:v>9月
(計画)</c:v>
                </c:pt>
                <c:pt idx="8">
                  <c:v>10月
(計画)</c:v>
                </c:pt>
                <c:pt idx="9">
                  <c:v>11月
(計画)</c:v>
                </c:pt>
                <c:pt idx="10">
                  <c:v>12月
(計画)</c:v>
                </c:pt>
                <c:pt idx="11">
                  <c:v>1月
(計画)</c:v>
                </c:pt>
              </c:strCache>
            </c:strRef>
          </c:cat>
          <c:val>
            <c:numRef>
              <c:f>収支計画書_詳細!$V$47:$AG$47</c:f>
              <c:numCache>
                <c:formatCode>#,##0_);[Red]\(#,##0\)</c:formatCode>
                <c:ptCount val="12"/>
                <c:pt idx="0">
                  <c:v>1</c:v>
                </c:pt>
                <c:pt idx="1">
                  <c:v>2</c:v>
                </c:pt>
                <c:pt idx="2">
                  <c:v>4</c:v>
                </c:pt>
                <c:pt idx="3">
                  <c:v>5</c:v>
                </c:pt>
                <c:pt idx="4">
                  <c:v>5</c:v>
                </c:pt>
                <c:pt idx="5">
                  <c:v>6</c:v>
                </c:pt>
                <c:pt idx="6">
                  <c:v>6</c:v>
                </c:pt>
                <c:pt idx="7">
                  <c:v>7</c:v>
                </c:pt>
                <c:pt idx="8">
                  <c:v>9</c:v>
                </c:pt>
                <c:pt idx="9">
                  <c:v>10</c:v>
                </c:pt>
                <c:pt idx="10">
                  <c:v>12</c:v>
                </c:pt>
                <c:pt idx="11">
                  <c:v>13</c:v>
                </c:pt>
              </c:numCache>
            </c:numRef>
          </c:val>
          <c:extLst>
            <c:ext xmlns:c16="http://schemas.microsoft.com/office/drawing/2014/chart" uri="{C3380CC4-5D6E-409C-BE32-E72D297353CC}">
              <c16:uniqueId val="{00000000-CCFA-4075-B229-5DF5E314411D}"/>
            </c:ext>
          </c:extLst>
        </c:ser>
        <c:ser>
          <c:idx val="2"/>
          <c:order val="1"/>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収支計画書_詳細!$V$48:$AG$48</c:f>
              <c:numCache>
                <c:formatCode>#,##0_);[Red]\(#,##0\)</c:formatCode>
                <c:ptCount val="12"/>
                <c:pt idx="0">
                  <c:v>1</c:v>
                </c:pt>
                <c:pt idx="1">
                  <c:v>2</c:v>
                </c:pt>
                <c:pt idx="2">
                  <c:v>4</c:v>
                </c:pt>
                <c:pt idx="3">
                  <c:v>5</c:v>
                </c:pt>
                <c:pt idx="4">
                  <c:v>5</c:v>
                </c:pt>
                <c:pt idx="5">
                  <c:v>6</c:v>
                </c:pt>
                <c:pt idx="6">
                  <c:v>6</c:v>
                </c:pt>
                <c:pt idx="7">
                  <c:v>7</c:v>
                </c:pt>
                <c:pt idx="8">
                  <c:v>9</c:v>
                </c:pt>
                <c:pt idx="9">
                  <c:v>10</c:v>
                </c:pt>
                <c:pt idx="10">
                  <c:v>12</c:v>
                </c:pt>
                <c:pt idx="11">
                  <c:v>13</c:v>
                </c:pt>
              </c:numCache>
            </c:numRef>
          </c:val>
          <c:extLst>
            <c:ext xmlns:c16="http://schemas.microsoft.com/office/drawing/2014/chart" uri="{C3380CC4-5D6E-409C-BE32-E72D297353CC}">
              <c16:uniqueId val="{0000000B-C4BA-45B1-A012-682A8BE99A0E}"/>
            </c:ext>
          </c:extLst>
        </c:ser>
        <c:ser>
          <c:idx val="1"/>
          <c:order val="2"/>
          <c:tx>
            <c:strRef>
              <c:f>収支計画書_詳細!$U$49</c:f>
              <c:strCache>
                <c:ptCount val="1"/>
                <c:pt idx="0">
                  <c:v>雇用契約(フルタイム)以外</c:v>
                </c:pt>
              </c:strCache>
            </c:strRef>
          </c:tx>
          <c:spPr>
            <a:solidFill>
              <a:srgbClr val="E7E6E6">
                <a:lumMod val="25000"/>
                <a:alpha val="7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収支計画書_詳細!$V$45:$AG$45</c:f>
              <c:strCache>
                <c:ptCount val="12"/>
                <c:pt idx="0">
                  <c:v>2月
(計画)</c:v>
                </c:pt>
                <c:pt idx="1">
                  <c:v>3月
(計画)</c:v>
                </c:pt>
                <c:pt idx="2">
                  <c:v>4月
(計画)</c:v>
                </c:pt>
                <c:pt idx="3">
                  <c:v>5月
(計画)</c:v>
                </c:pt>
                <c:pt idx="4">
                  <c:v>6月
(計画)</c:v>
                </c:pt>
                <c:pt idx="5">
                  <c:v>7月
(計画)</c:v>
                </c:pt>
                <c:pt idx="6">
                  <c:v>8月
(計画)</c:v>
                </c:pt>
                <c:pt idx="7">
                  <c:v>9月
(計画)</c:v>
                </c:pt>
                <c:pt idx="8">
                  <c:v>10月
(計画)</c:v>
                </c:pt>
                <c:pt idx="9">
                  <c:v>11月
(計画)</c:v>
                </c:pt>
                <c:pt idx="10">
                  <c:v>12月
(計画)</c:v>
                </c:pt>
                <c:pt idx="11">
                  <c:v>1月
(計画)</c:v>
                </c:pt>
              </c:strCache>
            </c:strRef>
          </c:cat>
          <c:val>
            <c:numRef>
              <c:f>収支計画書_詳細!$V$49:$AG$49</c:f>
              <c:numCache>
                <c:formatCode>#,##0_);[Red]\(#,##0\)</c:formatCode>
                <c:ptCount val="12"/>
                <c:pt idx="0">
                  <c:v>1</c:v>
                </c:pt>
                <c:pt idx="1">
                  <c:v>3</c:v>
                </c:pt>
                <c:pt idx="2">
                  <c:v>4</c:v>
                </c:pt>
                <c:pt idx="3">
                  <c:v>6</c:v>
                </c:pt>
                <c:pt idx="4">
                  <c:v>7</c:v>
                </c:pt>
                <c:pt idx="5">
                  <c:v>9</c:v>
                </c:pt>
                <c:pt idx="6">
                  <c:v>10</c:v>
                </c:pt>
                <c:pt idx="7">
                  <c:v>12</c:v>
                </c:pt>
                <c:pt idx="8">
                  <c:v>13</c:v>
                </c:pt>
                <c:pt idx="9">
                  <c:v>15</c:v>
                </c:pt>
                <c:pt idx="10">
                  <c:v>16</c:v>
                </c:pt>
                <c:pt idx="11">
                  <c:v>18</c:v>
                </c:pt>
              </c:numCache>
            </c:numRef>
          </c:val>
          <c:extLst>
            <c:ext xmlns:c16="http://schemas.microsoft.com/office/drawing/2014/chart" uri="{C3380CC4-5D6E-409C-BE32-E72D297353CC}">
              <c16:uniqueId val="{00000001-CCFA-4075-B229-5DF5E314411D}"/>
            </c:ext>
          </c:extLst>
        </c:ser>
        <c:ser>
          <c:idx val="3"/>
          <c:order val="3"/>
          <c:tx>
            <c:strRef>
              <c:f>収支計画書_詳細!$U$51</c:f>
              <c:strCache>
                <c:ptCount val="1"/>
                <c:pt idx="0">
                  <c:v>ダミー</c:v>
                </c:pt>
              </c:strCache>
            </c:strRef>
          </c:tx>
          <c:spPr>
            <a:noFill/>
            <a:ln>
              <a:noFill/>
            </a:ln>
            <a:effectLst/>
          </c:spPr>
          <c:invertIfNegative val="0"/>
          <c:dLbls>
            <c:dLbl>
              <c:idx val="0"/>
              <c:tx>
                <c:rich>
                  <a:bodyPr/>
                  <a:lstStyle/>
                  <a:p>
                    <a:fld id="{6B4EEC56-D739-418B-B327-D746EEC7D5D6}"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CCFA-4075-B229-5DF5E314411D}"/>
                </c:ext>
              </c:extLst>
            </c:dLbl>
            <c:dLbl>
              <c:idx val="1"/>
              <c:tx>
                <c:rich>
                  <a:bodyPr/>
                  <a:lstStyle/>
                  <a:p>
                    <a:fld id="{F530E83D-B6BF-4188-B4F2-27731FF25B1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C4BA-45B1-A012-682A8BE99A0E}"/>
                </c:ext>
              </c:extLst>
            </c:dLbl>
            <c:dLbl>
              <c:idx val="2"/>
              <c:tx>
                <c:rich>
                  <a:bodyPr/>
                  <a:lstStyle/>
                  <a:p>
                    <a:fld id="{4E79F9F0-B804-401C-8039-3815B9480F6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C4BA-45B1-A012-682A8BE99A0E}"/>
                </c:ext>
              </c:extLst>
            </c:dLbl>
            <c:dLbl>
              <c:idx val="3"/>
              <c:tx>
                <c:rich>
                  <a:bodyPr/>
                  <a:lstStyle/>
                  <a:p>
                    <a:fld id="{34F298EF-FE0C-4227-9299-EA852E689F34}"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C4BA-45B1-A012-682A8BE99A0E}"/>
                </c:ext>
              </c:extLst>
            </c:dLbl>
            <c:dLbl>
              <c:idx val="4"/>
              <c:tx>
                <c:rich>
                  <a:bodyPr/>
                  <a:lstStyle/>
                  <a:p>
                    <a:fld id="{E92D4096-235F-4A64-B516-11D0A16FAAFD}"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C4BA-45B1-A012-682A8BE99A0E}"/>
                </c:ext>
              </c:extLst>
            </c:dLbl>
            <c:dLbl>
              <c:idx val="5"/>
              <c:tx>
                <c:rich>
                  <a:bodyPr/>
                  <a:lstStyle/>
                  <a:p>
                    <a:fld id="{9BF2ED2B-5DED-49A1-BC92-6B5B5DF556D5}"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C4BA-45B1-A012-682A8BE99A0E}"/>
                </c:ext>
              </c:extLst>
            </c:dLbl>
            <c:dLbl>
              <c:idx val="6"/>
              <c:tx>
                <c:rich>
                  <a:bodyPr/>
                  <a:lstStyle/>
                  <a:p>
                    <a:fld id="{E04F3F77-EC26-453E-8006-0FD8DA8E724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C4BA-45B1-A012-682A8BE99A0E}"/>
                </c:ext>
              </c:extLst>
            </c:dLbl>
            <c:dLbl>
              <c:idx val="7"/>
              <c:tx>
                <c:rich>
                  <a:bodyPr/>
                  <a:lstStyle/>
                  <a:p>
                    <a:fld id="{DEC051D1-0CF0-4EE1-BAE8-89E43B08C44B}"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C4BA-45B1-A012-682A8BE99A0E}"/>
                </c:ext>
              </c:extLst>
            </c:dLbl>
            <c:dLbl>
              <c:idx val="8"/>
              <c:tx>
                <c:rich>
                  <a:bodyPr/>
                  <a:lstStyle/>
                  <a:p>
                    <a:fld id="{FB231B90-BC89-4C2D-83F1-592AE2AFFBF2}"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C4BA-45B1-A012-682A8BE99A0E}"/>
                </c:ext>
              </c:extLst>
            </c:dLbl>
            <c:dLbl>
              <c:idx val="9"/>
              <c:tx>
                <c:rich>
                  <a:bodyPr/>
                  <a:lstStyle/>
                  <a:p>
                    <a:fld id="{043B9D98-A181-4A1C-AC68-83475FC33BD6}"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C4BA-45B1-A012-682A8BE99A0E}"/>
                </c:ext>
              </c:extLst>
            </c:dLbl>
            <c:dLbl>
              <c:idx val="10"/>
              <c:tx>
                <c:rich>
                  <a:bodyPr/>
                  <a:lstStyle/>
                  <a:p>
                    <a:fld id="{1D142866-0E65-40B2-9CAF-474A4A59163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C4BA-45B1-A012-682A8BE99A0E}"/>
                </c:ext>
              </c:extLst>
            </c:dLbl>
            <c:dLbl>
              <c:idx val="11"/>
              <c:tx>
                <c:rich>
                  <a:bodyPr/>
                  <a:lstStyle/>
                  <a:p>
                    <a:fld id="{DCD9A1A2-4AF3-4D0E-B7A5-D4FD15EAFF77}"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C4BA-45B1-A012-682A8BE99A0E}"/>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収支計画書_詳細!$V$45:$AG$45</c:f>
              <c:strCache>
                <c:ptCount val="12"/>
                <c:pt idx="0">
                  <c:v>2月
(計画)</c:v>
                </c:pt>
                <c:pt idx="1">
                  <c:v>3月
(計画)</c:v>
                </c:pt>
                <c:pt idx="2">
                  <c:v>4月
(計画)</c:v>
                </c:pt>
                <c:pt idx="3">
                  <c:v>5月
(計画)</c:v>
                </c:pt>
                <c:pt idx="4">
                  <c:v>6月
(計画)</c:v>
                </c:pt>
                <c:pt idx="5">
                  <c:v>7月
(計画)</c:v>
                </c:pt>
                <c:pt idx="6">
                  <c:v>8月
(計画)</c:v>
                </c:pt>
                <c:pt idx="7">
                  <c:v>9月
(計画)</c:v>
                </c:pt>
                <c:pt idx="8">
                  <c:v>10月
(計画)</c:v>
                </c:pt>
                <c:pt idx="9">
                  <c:v>11月
(計画)</c:v>
                </c:pt>
                <c:pt idx="10">
                  <c:v>12月
(計画)</c:v>
                </c:pt>
                <c:pt idx="11">
                  <c:v>1月
(計画)</c:v>
                </c:pt>
              </c:strCache>
            </c:strRef>
          </c:cat>
          <c:val>
            <c:numRef>
              <c:f>収支計画書_詳細!$V$51:$AG$51</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5="http://schemas.microsoft.com/office/drawing/2012/chart" uri="{02D57815-91ED-43cb-92C2-25804820EDAC}">
              <c15:datalabelsRange>
                <c15:f>収支計画書_詳細!$V$50:$AG$50</c15:f>
                <c15:dlblRangeCache>
                  <c:ptCount val="12"/>
                  <c:pt idx="0">
                    <c:v>3 </c:v>
                  </c:pt>
                  <c:pt idx="1">
                    <c:v>7 </c:v>
                  </c:pt>
                  <c:pt idx="2">
                    <c:v>12 </c:v>
                  </c:pt>
                  <c:pt idx="3">
                    <c:v>16 </c:v>
                  </c:pt>
                  <c:pt idx="4">
                    <c:v>17 </c:v>
                  </c:pt>
                  <c:pt idx="5">
                    <c:v>21 </c:v>
                  </c:pt>
                  <c:pt idx="6">
                    <c:v>22 </c:v>
                  </c:pt>
                  <c:pt idx="7">
                    <c:v>26 </c:v>
                  </c:pt>
                  <c:pt idx="8">
                    <c:v>31 </c:v>
                  </c:pt>
                  <c:pt idx="9">
                    <c:v>35 </c:v>
                  </c:pt>
                  <c:pt idx="10">
                    <c:v>40 </c:v>
                  </c:pt>
                  <c:pt idx="11">
                    <c:v>44 </c:v>
                  </c:pt>
                </c15:dlblRangeCache>
              </c15:datalabelsRange>
            </c:ext>
            <c:ext xmlns:c16="http://schemas.microsoft.com/office/drawing/2014/chart" uri="{C3380CC4-5D6E-409C-BE32-E72D297353CC}">
              <c16:uniqueId val="{0000000E-CCFA-4075-B229-5DF5E314411D}"/>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収支計画書_詳細!$AI$31</c:f>
              <c:strCache>
                <c:ptCount val="1"/>
                <c:pt idx="0">
                  <c:v>雇用契約(フルタイム)</c:v>
                </c:pt>
              </c:strCache>
            </c:strRef>
          </c:tx>
          <c:spPr>
            <a:solidFill>
              <a:schemeClr val="accent3">
                <a:lumMod val="40000"/>
                <a:lumOff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収支計画書_詳細!$V$21:$AG$21</c:f>
              <c:strCache>
                <c:ptCount val="12"/>
                <c:pt idx="0">
                  <c:v>2月
(計画)</c:v>
                </c:pt>
                <c:pt idx="1">
                  <c:v>3月
(計画)</c:v>
                </c:pt>
                <c:pt idx="2">
                  <c:v>4月
(計画)</c:v>
                </c:pt>
                <c:pt idx="3">
                  <c:v>5月
(計画)</c:v>
                </c:pt>
                <c:pt idx="4">
                  <c:v>6月
(計画)</c:v>
                </c:pt>
                <c:pt idx="5">
                  <c:v>7月
(計画)</c:v>
                </c:pt>
                <c:pt idx="6">
                  <c:v>8月
(計画)</c:v>
                </c:pt>
                <c:pt idx="7">
                  <c:v>9月
(計画)</c:v>
                </c:pt>
                <c:pt idx="8">
                  <c:v>10月
(計画)</c:v>
                </c:pt>
                <c:pt idx="9">
                  <c:v>11月
(計画)</c:v>
                </c:pt>
                <c:pt idx="10">
                  <c:v>12月
(計画)</c:v>
                </c:pt>
                <c:pt idx="11">
                  <c:v>1月
(計画)</c:v>
                </c:pt>
              </c:strCache>
            </c:strRef>
          </c:cat>
          <c:val>
            <c:numRef>
              <c:f>収支計画書_詳細!$AJ$31:$AU$31</c:f>
              <c:numCache>
                <c:formatCode>#,##0_);[Red]\(#,##0\)</c:formatCode>
                <c:ptCount val="12"/>
                <c:pt idx="0">
                  <c:v>120</c:v>
                </c:pt>
                <c:pt idx="1">
                  <c:v>240</c:v>
                </c:pt>
                <c:pt idx="2">
                  <c:v>240</c:v>
                </c:pt>
                <c:pt idx="3">
                  <c:v>480</c:v>
                </c:pt>
                <c:pt idx="4">
                  <c:v>600</c:v>
                </c:pt>
                <c:pt idx="5">
                  <c:v>720</c:v>
                </c:pt>
                <c:pt idx="6">
                  <c:v>720</c:v>
                </c:pt>
                <c:pt idx="7">
                  <c:v>840</c:v>
                </c:pt>
                <c:pt idx="8">
                  <c:v>840</c:v>
                </c:pt>
                <c:pt idx="9">
                  <c:v>960</c:v>
                </c:pt>
                <c:pt idx="10">
                  <c:v>960</c:v>
                </c:pt>
                <c:pt idx="11">
                  <c:v>1080</c:v>
                </c:pt>
              </c:numCache>
            </c:numRef>
          </c:val>
          <c:extLst>
            <c:ext xmlns:c16="http://schemas.microsoft.com/office/drawing/2014/chart" uri="{C3380CC4-5D6E-409C-BE32-E72D297353CC}">
              <c16:uniqueId val="{00000000-CCFA-4075-B229-5DF5E314411D}"/>
            </c:ext>
          </c:extLst>
        </c:ser>
        <c:ser>
          <c:idx val="2"/>
          <c:order val="1"/>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収支計画書_詳細!$AJ$32:$AU$32</c:f>
              <c:numCache>
                <c:formatCode>#,##0_);[Red]\(#,##0\)</c:formatCode>
                <c:ptCount val="12"/>
                <c:pt idx="0">
                  <c:v>75</c:v>
                </c:pt>
                <c:pt idx="1">
                  <c:v>150</c:v>
                </c:pt>
                <c:pt idx="2">
                  <c:v>225</c:v>
                </c:pt>
                <c:pt idx="3">
                  <c:v>300</c:v>
                </c:pt>
                <c:pt idx="4">
                  <c:v>300</c:v>
                </c:pt>
                <c:pt idx="5">
                  <c:v>375</c:v>
                </c:pt>
                <c:pt idx="6">
                  <c:v>375</c:v>
                </c:pt>
                <c:pt idx="7">
                  <c:v>450</c:v>
                </c:pt>
                <c:pt idx="8">
                  <c:v>450</c:v>
                </c:pt>
                <c:pt idx="9">
                  <c:v>525</c:v>
                </c:pt>
                <c:pt idx="10">
                  <c:v>525</c:v>
                </c:pt>
                <c:pt idx="11">
                  <c:v>600</c:v>
                </c:pt>
              </c:numCache>
            </c:numRef>
          </c:val>
          <c:extLst>
            <c:ext xmlns:c16="http://schemas.microsoft.com/office/drawing/2014/chart" uri="{C3380CC4-5D6E-409C-BE32-E72D297353CC}">
              <c16:uniqueId val="{0000000B-F60D-49D3-BC57-D573428D7E9F}"/>
            </c:ext>
          </c:extLst>
        </c:ser>
        <c:ser>
          <c:idx val="1"/>
          <c:order val="2"/>
          <c:tx>
            <c:strRef>
              <c:f>収支計画書_詳細!$AI$33</c:f>
              <c:strCache>
                <c:ptCount val="1"/>
                <c:pt idx="0">
                  <c:v>雇用契約(フルタイム)以外</c:v>
                </c:pt>
              </c:strCache>
            </c:strRef>
          </c:tx>
          <c:spPr>
            <a:solidFill>
              <a:srgbClr val="E7E6E6">
                <a:lumMod val="25000"/>
                <a:alpha val="7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収支計画書_詳細!$V$21:$AG$21</c:f>
              <c:strCache>
                <c:ptCount val="12"/>
                <c:pt idx="0">
                  <c:v>2月
(計画)</c:v>
                </c:pt>
                <c:pt idx="1">
                  <c:v>3月
(計画)</c:v>
                </c:pt>
                <c:pt idx="2">
                  <c:v>4月
(計画)</c:v>
                </c:pt>
                <c:pt idx="3">
                  <c:v>5月
(計画)</c:v>
                </c:pt>
                <c:pt idx="4">
                  <c:v>6月
(計画)</c:v>
                </c:pt>
                <c:pt idx="5">
                  <c:v>7月
(計画)</c:v>
                </c:pt>
                <c:pt idx="6">
                  <c:v>8月
(計画)</c:v>
                </c:pt>
                <c:pt idx="7">
                  <c:v>9月
(計画)</c:v>
                </c:pt>
                <c:pt idx="8">
                  <c:v>10月
(計画)</c:v>
                </c:pt>
                <c:pt idx="9">
                  <c:v>11月
(計画)</c:v>
                </c:pt>
                <c:pt idx="10">
                  <c:v>12月
(計画)</c:v>
                </c:pt>
                <c:pt idx="11">
                  <c:v>1月
(計画)</c:v>
                </c:pt>
              </c:strCache>
            </c:strRef>
          </c:cat>
          <c:val>
            <c:numRef>
              <c:f>収支計画書_詳細!$AJ$33:$AU$33</c:f>
              <c:numCache>
                <c:formatCode>#,##0_);[Red]\(#,##0\)</c:formatCode>
                <c:ptCount val="12"/>
                <c:pt idx="0">
                  <c:v>53</c:v>
                </c:pt>
                <c:pt idx="1">
                  <c:v>160</c:v>
                </c:pt>
                <c:pt idx="2">
                  <c:v>213</c:v>
                </c:pt>
                <c:pt idx="3">
                  <c:v>320</c:v>
                </c:pt>
                <c:pt idx="4">
                  <c:v>373</c:v>
                </c:pt>
                <c:pt idx="5">
                  <c:v>480</c:v>
                </c:pt>
                <c:pt idx="6">
                  <c:v>533</c:v>
                </c:pt>
                <c:pt idx="7">
                  <c:v>640</c:v>
                </c:pt>
                <c:pt idx="8">
                  <c:v>693</c:v>
                </c:pt>
                <c:pt idx="9">
                  <c:v>800</c:v>
                </c:pt>
                <c:pt idx="10">
                  <c:v>853</c:v>
                </c:pt>
                <c:pt idx="11">
                  <c:v>960</c:v>
                </c:pt>
              </c:numCache>
            </c:numRef>
          </c:val>
          <c:extLst>
            <c:ext xmlns:c16="http://schemas.microsoft.com/office/drawing/2014/chart" uri="{C3380CC4-5D6E-409C-BE32-E72D297353CC}">
              <c16:uniqueId val="{00000001-CCFA-4075-B229-5DF5E314411D}"/>
            </c:ext>
          </c:extLst>
        </c:ser>
        <c:ser>
          <c:idx val="3"/>
          <c:order val="3"/>
          <c:tx>
            <c:strRef>
              <c:f>収支計画書_詳細!$AI$35</c:f>
              <c:strCache>
                <c:ptCount val="1"/>
                <c:pt idx="0">
                  <c:v>ダミー</c:v>
                </c:pt>
              </c:strCache>
            </c:strRef>
          </c:tx>
          <c:spPr>
            <a:noFill/>
            <a:ln>
              <a:noFill/>
            </a:ln>
            <a:effectLst/>
          </c:spPr>
          <c:invertIfNegative val="0"/>
          <c:dLbls>
            <c:dLbl>
              <c:idx val="0"/>
              <c:tx>
                <c:rich>
                  <a:bodyPr/>
                  <a:lstStyle/>
                  <a:p>
                    <a:fld id="{92B3D1BB-77DD-47A9-BC57-4E95A28EA304}" type="CELLRANGE">
                      <a:rPr lang="en-US" altLang="ja-JP"/>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CCFA-4075-B229-5DF5E314411D}"/>
                </c:ext>
              </c:extLst>
            </c:dLbl>
            <c:dLbl>
              <c:idx val="1"/>
              <c:tx>
                <c:rich>
                  <a:bodyPr/>
                  <a:lstStyle/>
                  <a:p>
                    <a:fld id="{E0E9F9C0-22E2-42AF-81E0-D21E8183CA6E}"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F60D-49D3-BC57-D573428D7E9F}"/>
                </c:ext>
              </c:extLst>
            </c:dLbl>
            <c:dLbl>
              <c:idx val="2"/>
              <c:tx>
                <c:rich>
                  <a:bodyPr/>
                  <a:lstStyle/>
                  <a:p>
                    <a:fld id="{9661EEA6-37BE-41A6-8E14-4D26AB0BAA06}"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F60D-49D3-BC57-D573428D7E9F}"/>
                </c:ext>
              </c:extLst>
            </c:dLbl>
            <c:dLbl>
              <c:idx val="3"/>
              <c:tx>
                <c:rich>
                  <a:bodyPr/>
                  <a:lstStyle/>
                  <a:p>
                    <a:fld id="{ED8331F2-8075-46B4-B90D-D786B5B500C3}"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F60D-49D3-BC57-D573428D7E9F}"/>
                </c:ext>
              </c:extLst>
            </c:dLbl>
            <c:dLbl>
              <c:idx val="4"/>
              <c:tx>
                <c:rich>
                  <a:bodyPr/>
                  <a:lstStyle/>
                  <a:p>
                    <a:fld id="{0C0FD366-E861-47C3-BB2B-F74BC7834AA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F60D-49D3-BC57-D573428D7E9F}"/>
                </c:ext>
              </c:extLst>
            </c:dLbl>
            <c:dLbl>
              <c:idx val="5"/>
              <c:tx>
                <c:rich>
                  <a:bodyPr/>
                  <a:lstStyle/>
                  <a:p>
                    <a:fld id="{3A07D97C-9137-4942-BB70-D2B0414FC55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F60D-49D3-BC57-D573428D7E9F}"/>
                </c:ext>
              </c:extLst>
            </c:dLbl>
            <c:dLbl>
              <c:idx val="6"/>
              <c:tx>
                <c:rich>
                  <a:bodyPr/>
                  <a:lstStyle/>
                  <a:p>
                    <a:fld id="{2BE401AF-9730-48D2-99CE-44A4AF03A482}"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F60D-49D3-BC57-D573428D7E9F}"/>
                </c:ext>
              </c:extLst>
            </c:dLbl>
            <c:dLbl>
              <c:idx val="7"/>
              <c:tx>
                <c:rich>
                  <a:bodyPr/>
                  <a:lstStyle/>
                  <a:p>
                    <a:fld id="{5ED1A268-55F3-46FB-9652-34C83C06B226}"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F60D-49D3-BC57-D573428D7E9F}"/>
                </c:ext>
              </c:extLst>
            </c:dLbl>
            <c:dLbl>
              <c:idx val="8"/>
              <c:tx>
                <c:rich>
                  <a:bodyPr/>
                  <a:lstStyle/>
                  <a:p>
                    <a:fld id="{2549F6B5-E81B-4B68-A73B-6A94B5D688E2}"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F60D-49D3-BC57-D573428D7E9F}"/>
                </c:ext>
              </c:extLst>
            </c:dLbl>
            <c:dLbl>
              <c:idx val="9"/>
              <c:tx>
                <c:rich>
                  <a:bodyPr/>
                  <a:lstStyle/>
                  <a:p>
                    <a:fld id="{2AE6087C-2352-48DD-B22C-DD650CE39247}"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F60D-49D3-BC57-D573428D7E9F}"/>
                </c:ext>
              </c:extLst>
            </c:dLbl>
            <c:dLbl>
              <c:idx val="10"/>
              <c:tx>
                <c:rich>
                  <a:bodyPr/>
                  <a:lstStyle/>
                  <a:p>
                    <a:fld id="{DE8A3021-B780-4AE8-9178-34855B211887}"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F60D-49D3-BC57-D573428D7E9F}"/>
                </c:ext>
              </c:extLst>
            </c:dLbl>
            <c:dLbl>
              <c:idx val="11"/>
              <c:tx>
                <c:rich>
                  <a:bodyPr/>
                  <a:lstStyle/>
                  <a:p>
                    <a:fld id="{A373992C-0028-42C2-A9B1-456A632EA51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F60D-49D3-BC57-D573428D7E9F}"/>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収支計画書_詳細!$V$21:$AG$21</c:f>
              <c:strCache>
                <c:ptCount val="12"/>
                <c:pt idx="0">
                  <c:v>2月
(計画)</c:v>
                </c:pt>
                <c:pt idx="1">
                  <c:v>3月
(計画)</c:v>
                </c:pt>
                <c:pt idx="2">
                  <c:v>4月
(計画)</c:v>
                </c:pt>
                <c:pt idx="3">
                  <c:v>5月
(計画)</c:v>
                </c:pt>
                <c:pt idx="4">
                  <c:v>6月
(計画)</c:v>
                </c:pt>
                <c:pt idx="5">
                  <c:v>7月
(計画)</c:v>
                </c:pt>
                <c:pt idx="6">
                  <c:v>8月
(計画)</c:v>
                </c:pt>
                <c:pt idx="7">
                  <c:v>9月
(計画)</c:v>
                </c:pt>
                <c:pt idx="8">
                  <c:v>10月
(計画)</c:v>
                </c:pt>
                <c:pt idx="9">
                  <c:v>11月
(計画)</c:v>
                </c:pt>
                <c:pt idx="10">
                  <c:v>12月
(計画)</c:v>
                </c:pt>
                <c:pt idx="11">
                  <c:v>1月
(計画)</c:v>
                </c:pt>
              </c:strCache>
            </c:strRef>
          </c:cat>
          <c:val>
            <c:numRef>
              <c:f>収支計画書_詳細!$AJ$35:$AU$35</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5="http://schemas.microsoft.com/office/drawing/2012/chart" uri="{02D57815-91ED-43cb-92C2-25804820EDAC}">
              <c15:datalabelsRange>
                <c15:f>収支計画書_詳細!$AJ$34:$AU$34</c15:f>
                <c15:dlblRangeCache>
                  <c:ptCount val="12"/>
                  <c:pt idx="0">
                    <c:v>248 </c:v>
                  </c:pt>
                  <c:pt idx="1">
                    <c:v>550 </c:v>
                  </c:pt>
                  <c:pt idx="2">
                    <c:v>678 </c:v>
                  </c:pt>
                  <c:pt idx="3">
                    <c:v>1,100 </c:v>
                  </c:pt>
                  <c:pt idx="4">
                    <c:v>1,273 </c:v>
                  </c:pt>
                  <c:pt idx="5">
                    <c:v>1,575 </c:v>
                  </c:pt>
                  <c:pt idx="6">
                    <c:v>1,628 </c:v>
                  </c:pt>
                  <c:pt idx="7">
                    <c:v>1,930 </c:v>
                  </c:pt>
                  <c:pt idx="8">
                    <c:v>1,983 </c:v>
                  </c:pt>
                  <c:pt idx="9">
                    <c:v>2,285 </c:v>
                  </c:pt>
                  <c:pt idx="10">
                    <c:v>2,338 </c:v>
                  </c:pt>
                  <c:pt idx="11">
                    <c:v>2,640 </c:v>
                  </c:pt>
                </c15:dlblRangeCache>
              </c15:datalabelsRange>
            </c:ext>
            <c:ext xmlns:c16="http://schemas.microsoft.com/office/drawing/2014/chart" uri="{C3380CC4-5D6E-409C-BE32-E72D297353CC}">
              <c16:uniqueId val="{0000000E-CCFA-4075-B229-5DF5E314411D}"/>
            </c:ext>
          </c:extLst>
        </c:ser>
        <c:dLbls>
          <c:showLegendKey val="0"/>
          <c:showVal val="0"/>
          <c:showCatName val="0"/>
          <c:showSerName val="0"/>
          <c:showPercent val="0"/>
          <c:showBubbleSize val="0"/>
        </c:dLbls>
        <c:gapWidth val="100"/>
        <c:overlap val="100"/>
        <c:axId val="501235656"/>
        <c:axId val="501235984"/>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tickMarkSkip val="2"/>
        <c:noMultiLvlLbl val="1"/>
      </c:catAx>
      <c:valAx>
        <c:axId val="501235984"/>
        <c:scaling>
          <c:orientation val="minMax"/>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583999</xdr:colOff>
      <xdr:row>6</xdr:row>
      <xdr:rowOff>25657</xdr:rowOff>
    </xdr:from>
    <xdr:to>
      <xdr:col>9</xdr:col>
      <xdr:colOff>788749</xdr:colOff>
      <xdr:row>26</xdr:row>
      <xdr:rowOff>325657</xdr:rowOff>
    </xdr:to>
    <xdr:graphicFrame macro="">
      <xdr:nvGraphicFramePr>
        <xdr:cNvPr id="5" name="グラフ 4">
          <a:extLst>
            <a:ext uri="{FF2B5EF4-FFF2-40B4-BE49-F238E27FC236}">
              <a16:creationId xmlns:a16="http://schemas.microsoft.com/office/drawing/2014/main" id="{1011E444-4F3B-4658-B64F-169C8E710E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677760</xdr:colOff>
      <xdr:row>6</xdr:row>
      <xdr:rowOff>36359</xdr:rowOff>
    </xdr:from>
    <xdr:to>
      <xdr:col>21</xdr:col>
      <xdr:colOff>25260</xdr:colOff>
      <xdr:row>26</xdr:row>
      <xdr:rowOff>336359</xdr:rowOff>
    </xdr:to>
    <xdr:graphicFrame macro="">
      <xdr:nvGraphicFramePr>
        <xdr:cNvPr id="7" name="グラフ 6">
          <a:extLst>
            <a:ext uri="{FF2B5EF4-FFF2-40B4-BE49-F238E27FC236}">
              <a16:creationId xmlns:a16="http://schemas.microsoft.com/office/drawing/2014/main" id="{551D16FE-2CF9-4469-8C40-E7FBE4F9D5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646010</xdr:colOff>
      <xdr:row>6</xdr:row>
      <xdr:rowOff>3021</xdr:rowOff>
    </xdr:from>
    <xdr:to>
      <xdr:col>31</xdr:col>
      <xdr:colOff>847585</xdr:colOff>
      <xdr:row>27</xdr:row>
      <xdr:rowOff>80771</xdr:rowOff>
    </xdr:to>
    <xdr:graphicFrame macro="">
      <xdr:nvGraphicFramePr>
        <xdr:cNvPr id="8" name="グラフ 7">
          <a:extLst>
            <a:ext uri="{FF2B5EF4-FFF2-40B4-BE49-F238E27FC236}">
              <a16:creationId xmlns:a16="http://schemas.microsoft.com/office/drawing/2014/main" id="{2ACDA1D4-41FB-42C7-840B-CE26F53587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656915</xdr:colOff>
      <xdr:row>128</xdr:row>
      <xdr:rowOff>33182</xdr:rowOff>
    </xdr:from>
    <xdr:to>
      <xdr:col>10</xdr:col>
      <xdr:colOff>4415</xdr:colOff>
      <xdr:row>148</xdr:row>
      <xdr:rowOff>333182</xdr:rowOff>
    </xdr:to>
    <xdr:graphicFrame macro="">
      <xdr:nvGraphicFramePr>
        <xdr:cNvPr id="10" name="グラフ 9">
          <a:extLst>
            <a:ext uri="{FF2B5EF4-FFF2-40B4-BE49-F238E27FC236}">
              <a16:creationId xmlns:a16="http://schemas.microsoft.com/office/drawing/2014/main" id="{FA6AC1A4-C91E-4AB2-AFA3-68AF79668F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22</xdr:col>
      <xdr:colOff>717753</xdr:colOff>
      <xdr:row>128</xdr:row>
      <xdr:rowOff>15362</xdr:rowOff>
    </xdr:from>
    <xdr:to>
      <xdr:col>32</xdr:col>
      <xdr:colOff>65253</xdr:colOff>
      <xdr:row>148</xdr:row>
      <xdr:rowOff>315362</xdr:rowOff>
    </xdr:to>
    <xdr:graphicFrame macro="">
      <xdr:nvGraphicFramePr>
        <xdr:cNvPr id="11" name="グラフ 10">
          <a:extLst>
            <a:ext uri="{FF2B5EF4-FFF2-40B4-BE49-F238E27FC236}">
              <a16:creationId xmlns:a16="http://schemas.microsoft.com/office/drawing/2014/main" id="{E09C9828-8D32-45DB-BA88-003082ED6F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657234</xdr:colOff>
      <xdr:row>30</xdr:row>
      <xdr:rowOff>76200</xdr:rowOff>
    </xdr:from>
    <xdr:to>
      <xdr:col>10</xdr:col>
      <xdr:colOff>4734</xdr:colOff>
      <xdr:row>50</xdr:row>
      <xdr:rowOff>376200</xdr:rowOff>
    </xdr:to>
    <xdr:graphicFrame macro="">
      <xdr:nvGraphicFramePr>
        <xdr:cNvPr id="9" name="グラフ 8">
          <a:extLst>
            <a:ext uri="{FF2B5EF4-FFF2-40B4-BE49-F238E27FC236}">
              <a16:creationId xmlns:a16="http://schemas.microsoft.com/office/drawing/2014/main" id="{8324456D-43E9-440B-836F-194A90B280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633421</xdr:colOff>
      <xdr:row>54</xdr:row>
      <xdr:rowOff>76200</xdr:rowOff>
    </xdr:from>
    <xdr:to>
      <xdr:col>9</xdr:col>
      <xdr:colOff>838171</xdr:colOff>
      <xdr:row>74</xdr:row>
      <xdr:rowOff>376200</xdr:rowOff>
    </xdr:to>
    <xdr:graphicFrame macro="">
      <xdr:nvGraphicFramePr>
        <xdr:cNvPr id="14" name="グラフ 13">
          <a:extLst>
            <a:ext uri="{FF2B5EF4-FFF2-40B4-BE49-F238E27FC236}">
              <a16:creationId xmlns:a16="http://schemas.microsoft.com/office/drawing/2014/main" id="{9E3E9A61-09D6-4E54-8FC3-F84230DE12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633421</xdr:colOff>
      <xdr:row>78</xdr:row>
      <xdr:rowOff>76200</xdr:rowOff>
    </xdr:from>
    <xdr:to>
      <xdr:col>9</xdr:col>
      <xdr:colOff>838171</xdr:colOff>
      <xdr:row>98</xdr:row>
      <xdr:rowOff>376200</xdr:rowOff>
    </xdr:to>
    <xdr:graphicFrame macro="">
      <xdr:nvGraphicFramePr>
        <xdr:cNvPr id="15" name="グラフ 14">
          <a:extLst>
            <a:ext uri="{FF2B5EF4-FFF2-40B4-BE49-F238E27FC236}">
              <a16:creationId xmlns:a16="http://schemas.microsoft.com/office/drawing/2014/main" id="{76527B85-3ECB-48BF-8C1A-70E6FB333D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619125</xdr:colOff>
      <xdr:row>30</xdr:row>
      <xdr:rowOff>47625</xdr:rowOff>
    </xdr:from>
    <xdr:to>
      <xdr:col>20</xdr:col>
      <xdr:colOff>823875</xdr:colOff>
      <xdr:row>50</xdr:row>
      <xdr:rowOff>347625</xdr:rowOff>
    </xdr:to>
    <xdr:graphicFrame macro="">
      <xdr:nvGraphicFramePr>
        <xdr:cNvPr id="16" name="グラフ 15">
          <a:extLst>
            <a:ext uri="{FF2B5EF4-FFF2-40B4-BE49-F238E27FC236}">
              <a16:creationId xmlns:a16="http://schemas.microsoft.com/office/drawing/2014/main" id="{D6E1AC19-09D0-46F2-99FA-86D9C34BA9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619125</xdr:colOff>
      <xdr:row>54</xdr:row>
      <xdr:rowOff>47624</xdr:rowOff>
    </xdr:from>
    <xdr:to>
      <xdr:col>20</xdr:col>
      <xdr:colOff>823875</xdr:colOff>
      <xdr:row>74</xdr:row>
      <xdr:rowOff>347624</xdr:rowOff>
    </xdr:to>
    <xdr:graphicFrame macro="">
      <xdr:nvGraphicFramePr>
        <xdr:cNvPr id="17" name="グラフ 16">
          <a:extLst>
            <a:ext uri="{FF2B5EF4-FFF2-40B4-BE49-F238E27FC236}">
              <a16:creationId xmlns:a16="http://schemas.microsoft.com/office/drawing/2014/main" id="{CA3C235B-11B6-47B2-A855-2FBAA5986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619126</xdr:colOff>
      <xdr:row>78</xdr:row>
      <xdr:rowOff>23813</xdr:rowOff>
    </xdr:from>
    <xdr:to>
      <xdr:col>20</xdr:col>
      <xdr:colOff>823876</xdr:colOff>
      <xdr:row>98</xdr:row>
      <xdr:rowOff>323813</xdr:rowOff>
    </xdr:to>
    <xdr:graphicFrame macro="">
      <xdr:nvGraphicFramePr>
        <xdr:cNvPr id="18" name="グラフ 17">
          <a:extLst>
            <a:ext uri="{FF2B5EF4-FFF2-40B4-BE49-F238E27FC236}">
              <a16:creationId xmlns:a16="http://schemas.microsoft.com/office/drawing/2014/main" id="{B23E662C-B5D4-4F10-B091-5DD8FF9E41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22</xdr:col>
      <xdr:colOff>666751</xdr:colOff>
      <xdr:row>30</xdr:row>
      <xdr:rowOff>23812</xdr:rowOff>
    </xdr:from>
    <xdr:to>
      <xdr:col>32</xdr:col>
      <xdr:colOff>14251</xdr:colOff>
      <xdr:row>50</xdr:row>
      <xdr:rowOff>323812</xdr:rowOff>
    </xdr:to>
    <xdr:graphicFrame macro="">
      <xdr:nvGraphicFramePr>
        <xdr:cNvPr id="21" name="グラフ 20">
          <a:extLst>
            <a:ext uri="{FF2B5EF4-FFF2-40B4-BE49-F238E27FC236}">
              <a16:creationId xmlns:a16="http://schemas.microsoft.com/office/drawing/2014/main" id="{FC658495-E550-4024-8315-E0816D5799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22</xdr:col>
      <xdr:colOff>619126</xdr:colOff>
      <xdr:row>54</xdr:row>
      <xdr:rowOff>23813</xdr:rowOff>
    </xdr:from>
    <xdr:to>
      <xdr:col>31</xdr:col>
      <xdr:colOff>823876</xdr:colOff>
      <xdr:row>74</xdr:row>
      <xdr:rowOff>323813</xdr:rowOff>
    </xdr:to>
    <xdr:graphicFrame macro="">
      <xdr:nvGraphicFramePr>
        <xdr:cNvPr id="22" name="グラフ 21">
          <a:extLst>
            <a:ext uri="{FF2B5EF4-FFF2-40B4-BE49-F238E27FC236}">
              <a16:creationId xmlns:a16="http://schemas.microsoft.com/office/drawing/2014/main" id="{49FE2E5E-36BD-4111-9855-AC2877D955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22</xdr:col>
      <xdr:colOff>642937</xdr:colOff>
      <xdr:row>78</xdr:row>
      <xdr:rowOff>95250</xdr:rowOff>
    </xdr:from>
    <xdr:to>
      <xdr:col>31</xdr:col>
      <xdr:colOff>847687</xdr:colOff>
      <xdr:row>99</xdr:row>
      <xdr:rowOff>14250</xdr:rowOff>
    </xdr:to>
    <xdr:graphicFrame macro="">
      <xdr:nvGraphicFramePr>
        <xdr:cNvPr id="23" name="グラフ 22">
          <a:extLst>
            <a:ext uri="{FF2B5EF4-FFF2-40B4-BE49-F238E27FC236}">
              <a16:creationId xmlns:a16="http://schemas.microsoft.com/office/drawing/2014/main" id="{F7AFD57D-B3C3-4A6E-918B-1EF7DE1CC0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541397</xdr:colOff>
      <xdr:row>128</xdr:row>
      <xdr:rowOff>12187</xdr:rowOff>
    </xdr:from>
    <xdr:to>
      <xdr:col>20</xdr:col>
      <xdr:colOff>761156</xdr:colOff>
      <xdr:row>148</xdr:row>
      <xdr:rowOff>312187</xdr:rowOff>
    </xdr:to>
    <xdr:graphicFrame macro="">
      <xdr:nvGraphicFramePr>
        <xdr:cNvPr id="2" name="グラフ 1">
          <a:extLst>
            <a:ext uri="{FF2B5EF4-FFF2-40B4-BE49-F238E27FC236}">
              <a16:creationId xmlns:a16="http://schemas.microsoft.com/office/drawing/2014/main" id="{018ECB18-0218-5118-6792-71D2BA0391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642218</xdr:colOff>
      <xdr:row>102</xdr:row>
      <xdr:rowOff>0</xdr:rowOff>
    </xdr:from>
    <xdr:to>
      <xdr:col>9</xdr:col>
      <xdr:colOff>837443</xdr:colOff>
      <xdr:row>122</xdr:row>
      <xdr:rowOff>296825</xdr:rowOff>
    </xdr:to>
    <xdr:graphicFrame macro="">
      <xdr:nvGraphicFramePr>
        <xdr:cNvPr id="3" name="グラフ 2">
          <a:extLst>
            <a:ext uri="{FF2B5EF4-FFF2-40B4-BE49-F238E27FC236}">
              <a16:creationId xmlns:a16="http://schemas.microsoft.com/office/drawing/2014/main" id="{EFA229D8-6B29-4CDD-AC21-908887F919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22</xdr:col>
      <xdr:colOff>675409</xdr:colOff>
      <xdr:row>102</xdr:row>
      <xdr:rowOff>0</xdr:rowOff>
    </xdr:from>
    <xdr:to>
      <xdr:col>32</xdr:col>
      <xdr:colOff>20600</xdr:colOff>
      <xdr:row>122</xdr:row>
      <xdr:rowOff>293650</xdr:rowOff>
    </xdr:to>
    <xdr:graphicFrame macro="">
      <xdr:nvGraphicFramePr>
        <xdr:cNvPr id="6" name="グラフ 5">
          <a:extLst>
            <a:ext uri="{FF2B5EF4-FFF2-40B4-BE49-F238E27FC236}">
              <a16:creationId xmlns:a16="http://schemas.microsoft.com/office/drawing/2014/main" id="{8986B602-0EB4-45C3-897F-9B857877E6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640773</xdr:colOff>
      <xdr:row>102</xdr:row>
      <xdr:rowOff>0</xdr:rowOff>
    </xdr:from>
    <xdr:to>
      <xdr:col>20</xdr:col>
      <xdr:colOff>851873</xdr:colOff>
      <xdr:row>122</xdr:row>
      <xdr:rowOff>296825</xdr:rowOff>
    </xdr:to>
    <xdr:graphicFrame macro="">
      <xdr:nvGraphicFramePr>
        <xdr:cNvPr id="20" name="グラフ 19">
          <a:extLst>
            <a:ext uri="{FF2B5EF4-FFF2-40B4-BE49-F238E27FC236}">
              <a16:creationId xmlns:a16="http://schemas.microsoft.com/office/drawing/2014/main" id="{63ECEF9A-5148-485B-933B-233DF92686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B3793-DF5A-4830-9A2A-27B0BB6F0F72}">
  <sheetPr>
    <pageSetUpPr fitToPage="1"/>
  </sheetPr>
  <dimension ref="A1:Y48"/>
  <sheetViews>
    <sheetView view="pageBreakPreview" topLeftCell="A10" zoomScale="80" zoomScaleNormal="100" zoomScaleSheetLayoutView="80" workbookViewId="0">
      <selection activeCell="C15" sqref="C15:C27"/>
    </sheetView>
  </sheetViews>
  <sheetFormatPr defaultColWidth="3.33203125" defaultRowHeight="18" outlineLevelRow="1" outlineLevelCol="1" x14ac:dyDescent="0.55000000000000004"/>
  <cols>
    <col min="1" max="1" width="4.25" style="83" customWidth="1"/>
    <col min="2" max="2" width="31.33203125" style="83" customWidth="1"/>
    <col min="3" max="4" width="16" style="83" customWidth="1"/>
    <col min="5" max="5" width="5.33203125" style="83" customWidth="1"/>
    <col min="6" max="6" width="28.5" style="15" customWidth="1"/>
    <col min="7" max="8" width="20.58203125" style="83" customWidth="1"/>
    <col min="9" max="9" width="20.75" style="83" customWidth="1"/>
    <col min="10" max="10" width="5.33203125" style="83" customWidth="1" outlineLevel="1"/>
    <col min="11" max="11" width="31.25" style="83" customWidth="1" outlineLevel="1"/>
    <col min="12" max="14" width="20.58203125" style="83" customWidth="1" outlineLevel="1"/>
    <col min="15" max="15" width="5.33203125" style="83" customWidth="1"/>
    <col min="16" max="16" width="28.5" style="83" customWidth="1"/>
    <col min="17" max="18" width="20.58203125" style="83" customWidth="1"/>
    <col min="19" max="19" width="20.75" style="83" customWidth="1"/>
    <col min="20" max="20" width="5.33203125" style="83" customWidth="1" outlineLevel="1"/>
    <col min="21" max="21" width="31.25" style="83" customWidth="1" outlineLevel="1"/>
    <col min="22" max="24" width="20.58203125" style="83" customWidth="1" outlineLevel="1"/>
    <col min="26" max="243" width="3.33203125" style="83"/>
    <col min="244" max="245" width="2" style="83" customWidth="1"/>
    <col min="246" max="246" width="12.75" style="83" customWidth="1"/>
    <col min="247" max="247" width="7.58203125" style="83" customWidth="1"/>
    <col min="248" max="251" width="12.25" style="83" customWidth="1"/>
    <col min="252" max="252" width="18.25" style="83" customWidth="1"/>
    <col min="253" max="499" width="3.33203125" style="83"/>
    <col min="500" max="501" width="2" style="83" customWidth="1"/>
    <col min="502" max="502" width="12.75" style="83" customWidth="1"/>
    <col min="503" max="503" width="7.58203125" style="83" customWidth="1"/>
    <col min="504" max="507" width="12.25" style="83" customWidth="1"/>
    <col min="508" max="508" width="18.25" style="83" customWidth="1"/>
    <col min="509" max="755" width="3.33203125" style="83"/>
    <col min="756" max="757" width="2" style="83" customWidth="1"/>
    <col min="758" max="758" width="12.75" style="83" customWidth="1"/>
    <col min="759" max="759" width="7.58203125" style="83" customWidth="1"/>
    <col min="760" max="763" width="12.25" style="83" customWidth="1"/>
    <col min="764" max="764" width="18.25" style="83" customWidth="1"/>
    <col min="765" max="1011" width="3.33203125" style="83"/>
    <col min="1012" max="1013" width="2" style="83" customWidth="1"/>
    <col min="1014" max="1014" width="12.75" style="83" customWidth="1"/>
    <col min="1015" max="1015" width="7.58203125" style="83" customWidth="1"/>
    <col min="1016" max="1019" width="12.25" style="83" customWidth="1"/>
    <col min="1020" max="1020" width="18.25" style="83" customWidth="1"/>
    <col min="1021" max="1267" width="3.33203125" style="83"/>
    <col min="1268" max="1269" width="2" style="83" customWidth="1"/>
    <col min="1270" max="1270" width="12.75" style="83" customWidth="1"/>
    <col min="1271" max="1271" width="7.58203125" style="83" customWidth="1"/>
    <col min="1272" max="1275" width="12.25" style="83" customWidth="1"/>
    <col min="1276" max="1276" width="18.25" style="83" customWidth="1"/>
    <col min="1277" max="1523" width="3.33203125" style="83"/>
    <col min="1524" max="1525" width="2" style="83" customWidth="1"/>
    <col min="1526" max="1526" width="12.75" style="83" customWidth="1"/>
    <col min="1527" max="1527" width="7.58203125" style="83" customWidth="1"/>
    <col min="1528" max="1531" width="12.25" style="83" customWidth="1"/>
    <col min="1532" max="1532" width="18.25" style="83" customWidth="1"/>
    <col min="1533" max="1779" width="3.33203125" style="83"/>
    <col min="1780" max="1781" width="2" style="83" customWidth="1"/>
    <col min="1782" max="1782" width="12.75" style="83" customWidth="1"/>
    <col min="1783" max="1783" width="7.58203125" style="83" customWidth="1"/>
    <col min="1784" max="1787" width="12.25" style="83" customWidth="1"/>
    <col min="1788" max="1788" width="18.25" style="83" customWidth="1"/>
    <col min="1789" max="2035" width="3.33203125" style="83"/>
    <col min="2036" max="2037" width="2" style="83" customWidth="1"/>
    <col min="2038" max="2038" width="12.75" style="83" customWidth="1"/>
    <col min="2039" max="2039" width="7.58203125" style="83" customWidth="1"/>
    <col min="2040" max="2043" width="12.25" style="83" customWidth="1"/>
    <col min="2044" max="2044" width="18.25" style="83" customWidth="1"/>
    <col min="2045" max="2291" width="3.33203125" style="83"/>
    <col min="2292" max="2293" width="2" style="83" customWidth="1"/>
    <col min="2294" max="2294" width="12.75" style="83" customWidth="1"/>
    <col min="2295" max="2295" width="7.58203125" style="83" customWidth="1"/>
    <col min="2296" max="2299" width="12.25" style="83" customWidth="1"/>
    <col min="2300" max="2300" width="18.25" style="83" customWidth="1"/>
    <col min="2301" max="2547" width="3.33203125" style="83"/>
    <col min="2548" max="2549" width="2" style="83" customWidth="1"/>
    <col min="2550" max="2550" width="12.75" style="83" customWidth="1"/>
    <col min="2551" max="2551" width="7.58203125" style="83" customWidth="1"/>
    <col min="2552" max="2555" width="12.25" style="83" customWidth="1"/>
    <col min="2556" max="2556" width="18.25" style="83" customWidth="1"/>
    <col min="2557" max="2803" width="3.33203125" style="83"/>
    <col min="2804" max="2805" width="2" style="83" customWidth="1"/>
    <col min="2806" max="2806" width="12.75" style="83" customWidth="1"/>
    <col min="2807" max="2807" width="7.58203125" style="83" customWidth="1"/>
    <col min="2808" max="2811" width="12.25" style="83" customWidth="1"/>
    <col min="2812" max="2812" width="18.25" style="83" customWidth="1"/>
    <col min="2813" max="3059" width="3.33203125" style="83"/>
    <col min="3060" max="3061" width="2" style="83" customWidth="1"/>
    <col min="3062" max="3062" width="12.75" style="83" customWidth="1"/>
    <col min="3063" max="3063" width="7.58203125" style="83" customWidth="1"/>
    <col min="3064" max="3067" width="12.25" style="83" customWidth="1"/>
    <col min="3068" max="3068" width="18.25" style="83" customWidth="1"/>
    <col min="3069" max="3315" width="3.33203125" style="83"/>
    <col min="3316" max="3317" width="2" style="83" customWidth="1"/>
    <col min="3318" max="3318" width="12.75" style="83" customWidth="1"/>
    <col min="3319" max="3319" width="7.58203125" style="83" customWidth="1"/>
    <col min="3320" max="3323" width="12.25" style="83" customWidth="1"/>
    <col min="3324" max="3324" width="18.25" style="83" customWidth="1"/>
    <col min="3325" max="3571" width="3.33203125" style="83"/>
    <col min="3572" max="3573" width="2" style="83" customWidth="1"/>
    <col min="3574" max="3574" width="12.75" style="83" customWidth="1"/>
    <col min="3575" max="3575" width="7.58203125" style="83" customWidth="1"/>
    <col min="3576" max="3579" width="12.25" style="83" customWidth="1"/>
    <col min="3580" max="3580" width="18.25" style="83" customWidth="1"/>
    <col min="3581" max="3827" width="3.33203125" style="83"/>
    <col min="3828" max="3829" width="2" style="83" customWidth="1"/>
    <col min="3830" max="3830" width="12.75" style="83" customWidth="1"/>
    <col min="3831" max="3831" width="7.58203125" style="83" customWidth="1"/>
    <col min="3832" max="3835" width="12.25" style="83" customWidth="1"/>
    <col min="3836" max="3836" width="18.25" style="83" customWidth="1"/>
    <col min="3837" max="4083" width="3.33203125" style="83"/>
    <col min="4084" max="4085" width="2" style="83" customWidth="1"/>
    <col min="4086" max="4086" width="12.75" style="83" customWidth="1"/>
    <col min="4087" max="4087" width="7.58203125" style="83" customWidth="1"/>
    <col min="4088" max="4091" width="12.25" style="83" customWidth="1"/>
    <col min="4092" max="4092" width="18.25" style="83" customWidth="1"/>
    <col min="4093" max="4339" width="3.33203125" style="83"/>
    <col min="4340" max="4341" width="2" style="83" customWidth="1"/>
    <col min="4342" max="4342" width="12.75" style="83" customWidth="1"/>
    <col min="4343" max="4343" width="7.58203125" style="83" customWidth="1"/>
    <col min="4344" max="4347" width="12.25" style="83" customWidth="1"/>
    <col min="4348" max="4348" width="18.25" style="83" customWidth="1"/>
    <col min="4349" max="4595" width="3.33203125" style="83"/>
    <col min="4596" max="4597" width="2" style="83" customWidth="1"/>
    <col min="4598" max="4598" width="12.75" style="83" customWidth="1"/>
    <col min="4599" max="4599" width="7.58203125" style="83" customWidth="1"/>
    <col min="4600" max="4603" width="12.25" style="83" customWidth="1"/>
    <col min="4604" max="4604" width="18.25" style="83" customWidth="1"/>
    <col min="4605" max="4851" width="3.33203125" style="83"/>
    <col min="4852" max="4853" width="2" style="83" customWidth="1"/>
    <col min="4854" max="4854" width="12.75" style="83" customWidth="1"/>
    <col min="4855" max="4855" width="7.58203125" style="83" customWidth="1"/>
    <col min="4856" max="4859" width="12.25" style="83" customWidth="1"/>
    <col min="4860" max="4860" width="18.25" style="83" customWidth="1"/>
    <col min="4861" max="5107" width="3.33203125" style="83"/>
    <col min="5108" max="5109" width="2" style="83" customWidth="1"/>
    <col min="5110" max="5110" width="12.75" style="83" customWidth="1"/>
    <col min="5111" max="5111" width="7.58203125" style="83" customWidth="1"/>
    <col min="5112" max="5115" width="12.25" style="83" customWidth="1"/>
    <col min="5116" max="5116" width="18.25" style="83" customWidth="1"/>
    <col min="5117" max="5363" width="3.33203125" style="83"/>
    <col min="5364" max="5365" width="2" style="83" customWidth="1"/>
    <col min="5366" max="5366" width="12.75" style="83" customWidth="1"/>
    <col min="5367" max="5367" width="7.58203125" style="83" customWidth="1"/>
    <col min="5368" max="5371" width="12.25" style="83" customWidth="1"/>
    <col min="5372" max="5372" width="18.25" style="83" customWidth="1"/>
    <col min="5373" max="5619" width="3.33203125" style="83"/>
    <col min="5620" max="5621" width="2" style="83" customWidth="1"/>
    <col min="5622" max="5622" width="12.75" style="83" customWidth="1"/>
    <col min="5623" max="5623" width="7.58203125" style="83" customWidth="1"/>
    <col min="5624" max="5627" width="12.25" style="83" customWidth="1"/>
    <col min="5628" max="5628" width="18.25" style="83" customWidth="1"/>
    <col min="5629" max="5875" width="3.33203125" style="83"/>
    <col min="5876" max="5877" width="2" style="83" customWidth="1"/>
    <col min="5878" max="5878" width="12.75" style="83" customWidth="1"/>
    <col min="5879" max="5879" width="7.58203125" style="83" customWidth="1"/>
    <col min="5880" max="5883" width="12.25" style="83" customWidth="1"/>
    <col min="5884" max="5884" width="18.25" style="83" customWidth="1"/>
    <col min="5885" max="6131" width="3.33203125" style="83"/>
    <col min="6132" max="6133" width="2" style="83" customWidth="1"/>
    <col min="6134" max="6134" width="12.75" style="83" customWidth="1"/>
    <col min="6135" max="6135" width="7.58203125" style="83" customWidth="1"/>
    <col min="6136" max="6139" width="12.25" style="83" customWidth="1"/>
    <col min="6140" max="6140" width="18.25" style="83" customWidth="1"/>
    <col min="6141" max="6387" width="3.33203125" style="83"/>
    <col min="6388" max="6389" width="2" style="83" customWidth="1"/>
    <col min="6390" max="6390" width="12.75" style="83" customWidth="1"/>
    <col min="6391" max="6391" width="7.58203125" style="83" customWidth="1"/>
    <col min="6392" max="6395" width="12.25" style="83" customWidth="1"/>
    <col min="6396" max="6396" width="18.25" style="83" customWidth="1"/>
    <col min="6397" max="6643" width="3.33203125" style="83"/>
    <col min="6644" max="6645" width="2" style="83" customWidth="1"/>
    <col min="6646" max="6646" width="12.75" style="83" customWidth="1"/>
    <col min="6647" max="6647" width="7.58203125" style="83" customWidth="1"/>
    <col min="6648" max="6651" width="12.25" style="83" customWidth="1"/>
    <col min="6652" max="6652" width="18.25" style="83" customWidth="1"/>
    <col min="6653" max="6899" width="3.33203125" style="83"/>
    <col min="6900" max="6901" width="2" style="83" customWidth="1"/>
    <col min="6902" max="6902" width="12.75" style="83" customWidth="1"/>
    <col min="6903" max="6903" width="7.58203125" style="83" customWidth="1"/>
    <col min="6904" max="6907" width="12.25" style="83" customWidth="1"/>
    <col min="6908" max="6908" width="18.25" style="83" customWidth="1"/>
    <col min="6909" max="7155" width="3.33203125" style="83"/>
    <col min="7156" max="7157" width="2" style="83" customWidth="1"/>
    <col min="7158" max="7158" width="12.75" style="83" customWidth="1"/>
    <col min="7159" max="7159" width="7.58203125" style="83" customWidth="1"/>
    <col min="7160" max="7163" width="12.25" style="83" customWidth="1"/>
    <col min="7164" max="7164" width="18.25" style="83" customWidth="1"/>
    <col min="7165" max="7411" width="3.33203125" style="83"/>
    <col min="7412" max="7413" width="2" style="83" customWidth="1"/>
    <col min="7414" max="7414" width="12.75" style="83" customWidth="1"/>
    <col min="7415" max="7415" width="7.58203125" style="83" customWidth="1"/>
    <col min="7416" max="7419" width="12.25" style="83" customWidth="1"/>
    <col min="7420" max="7420" width="18.25" style="83" customWidth="1"/>
    <col min="7421" max="7667" width="3.33203125" style="83"/>
    <col min="7668" max="7669" width="2" style="83" customWidth="1"/>
    <col min="7670" max="7670" width="12.75" style="83" customWidth="1"/>
    <col min="7671" max="7671" width="7.58203125" style="83" customWidth="1"/>
    <col min="7672" max="7675" width="12.25" style="83" customWidth="1"/>
    <col min="7676" max="7676" width="18.25" style="83" customWidth="1"/>
    <col min="7677" max="7923" width="3.33203125" style="83"/>
    <col min="7924" max="7925" width="2" style="83" customWidth="1"/>
    <col min="7926" max="7926" width="12.75" style="83" customWidth="1"/>
    <col min="7927" max="7927" width="7.58203125" style="83" customWidth="1"/>
    <col min="7928" max="7931" width="12.25" style="83" customWidth="1"/>
    <col min="7932" max="7932" width="18.25" style="83" customWidth="1"/>
    <col min="7933" max="8179" width="3.33203125" style="83"/>
    <col min="8180" max="8181" width="2" style="83" customWidth="1"/>
    <col min="8182" max="8182" width="12.75" style="83" customWidth="1"/>
    <col min="8183" max="8183" width="7.58203125" style="83" customWidth="1"/>
    <col min="8184" max="8187" width="12.25" style="83" customWidth="1"/>
    <col min="8188" max="8188" width="18.25" style="83" customWidth="1"/>
    <col min="8189" max="8435" width="3.33203125" style="83"/>
    <col min="8436" max="8437" width="2" style="83" customWidth="1"/>
    <col min="8438" max="8438" width="12.75" style="83" customWidth="1"/>
    <col min="8439" max="8439" width="7.58203125" style="83" customWidth="1"/>
    <col min="8440" max="8443" width="12.25" style="83" customWidth="1"/>
    <col min="8444" max="8444" width="18.25" style="83" customWidth="1"/>
    <col min="8445" max="8691" width="3.33203125" style="83"/>
    <col min="8692" max="8693" width="2" style="83" customWidth="1"/>
    <col min="8694" max="8694" width="12.75" style="83" customWidth="1"/>
    <col min="8695" max="8695" width="7.58203125" style="83" customWidth="1"/>
    <col min="8696" max="8699" width="12.25" style="83" customWidth="1"/>
    <col min="8700" max="8700" width="18.25" style="83" customWidth="1"/>
    <col min="8701" max="8947" width="3.33203125" style="83"/>
    <col min="8948" max="8949" width="2" style="83" customWidth="1"/>
    <col min="8950" max="8950" width="12.75" style="83" customWidth="1"/>
    <col min="8951" max="8951" width="7.58203125" style="83" customWidth="1"/>
    <col min="8952" max="8955" width="12.25" style="83" customWidth="1"/>
    <col min="8956" max="8956" width="18.25" style="83" customWidth="1"/>
    <col min="8957" max="9203" width="3.33203125" style="83"/>
    <col min="9204" max="9205" width="2" style="83" customWidth="1"/>
    <col min="9206" max="9206" width="12.75" style="83" customWidth="1"/>
    <col min="9207" max="9207" width="7.58203125" style="83" customWidth="1"/>
    <col min="9208" max="9211" width="12.25" style="83" customWidth="1"/>
    <col min="9212" max="9212" width="18.25" style="83" customWidth="1"/>
    <col min="9213" max="9459" width="3.33203125" style="83"/>
    <col min="9460" max="9461" width="2" style="83" customWidth="1"/>
    <col min="9462" max="9462" width="12.75" style="83" customWidth="1"/>
    <col min="9463" max="9463" width="7.58203125" style="83" customWidth="1"/>
    <col min="9464" max="9467" width="12.25" style="83" customWidth="1"/>
    <col min="9468" max="9468" width="18.25" style="83" customWidth="1"/>
    <col min="9469" max="9715" width="3.33203125" style="83"/>
    <col min="9716" max="9717" width="2" style="83" customWidth="1"/>
    <col min="9718" max="9718" width="12.75" style="83" customWidth="1"/>
    <col min="9719" max="9719" width="7.58203125" style="83" customWidth="1"/>
    <col min="9720" max="9723" width="12.25" style="83" customWidth="1"/>
    <col min="9724" max="9724" width="18.25" style="83" customWidth="1"/>
    <col min="9725" max="9971" width="3.33203125" style="83"/>
    <col min="9972" max="9973" width="2" style="83" customWidth="1"/>
    <col min="9974" max="9974" width="12.75" style="83" customWidth="1"/>
    <col min="9975" max="9975" width="7.58203125" style="83" customWidth="1"/>
    <col min="9976" max="9979" width="12.25" style="83" customWidth="1"/>
    <col min="9980" max="9980" width="18.25" style="83" customWidth="1"/>
    <col min="9981" max="10227" width="3.33203125" style="83"/>
    <col min="10228" max="10229" width="2" style="83" customWidth="1"/>
    <col min="10230" max="10230" width="12.75" style="83" customWidth="1"/>
    <col min="10231" max="10231" width="7.58203125" style="83" customWidth="1"/>
    <col min="10232" max="10235" width="12.25" style="83" customWidth="1"/>
    <col min="10236" max="10236" width="18.25" style="83" customWidth="1"/>
    <col min="10237" max="10483" width="3.33203125" style="83"/>
    <col min="10484" max="10485" width="2" style="83" customWidth="1"/>
    <col min="10486" max="10486" width="12.75" style="83" customWidth="1"/>
    <col min="10487" max="10487" width="7.58203125" style="83" customWidth="1"/>
    <col min="10488" max="10491" width="12.25" style="83" customWidth="1"/>
    <col min="10492" max="10492" width="18.25" style="83" customWidth="1"/>
    <col min="10493" max="10739" width="3.33203125" style="83"/>
    <col min="10740" max="10741" width="2" style="83" customWidth="1"/>
    <col min="10742" max="10742" width="12.75" style="83" customWidth="1"/>
    <col min="10743" max="10743" width="7.58203125" style="83" customWidth="1"/>
    <col min="10744" max="10747" width="12.25" style="83" customWidth="1"/>
    <col min="10748" max="10748" width="18.25" style="83" customWidth="1"/>
    <col min="10749" max="10995" width="3.33203125" style="83"/>
    <col min="10996" max="10997" width="2" style="83" customWidth="1"/>
    <col min="10998" max="10998" width="12.75" style="83" customWidth="1"/>
    <col min="10999" max="10999" width="7.58203125" style="83" customWidth="1"/>
    <col min="11000" max="11003" width="12.25" style="83" customWidth="1"/>
    <col min="11004" max="11004" width="18.25" style="83" customWidth="1"/>
    <col min="11005" max="11251" width="3.33203125" style="83"/>
    <col min="11252" max="11253" width="2" style="83" customWidth="1"/>
    <col min="11254" max="11254" width="12.75" style="83" customWidth="1"/>
    <col min="11255" max="11255" width="7.58203125" style="83" customWidth="1"/>
    <col min="11256" max="11259" width="12.25" style="83" customWidth="1"/>
    <col min="11260" max="11260" width="18.25" style="83" customWidth="1"/>
    <col min="11261" max="11507" width="3.33203125" style="83"/>
    <col min="11508" max="11509" width="2" style="83" customWidth="1"/>
    <col min="11510" max="11510" width="12.75" style="83" customWidth="1"/>
    <col min="11511" max="11511" width="7.58203125" style="83" customWidth="1"/>
    <col min="11512" max="11515" width="12.25" style="83" customWidth="1"/>
    <col min="11516" max="11516" width="18.25" style="83" customWidth="1"/>
    <col min="11517" max="11763" width="3.33203125" style="83"/>
    <col min="11764" max="11765" width="2" style="83" customWidth="1"/>
    <col min="11766" max="11766" width="12.75" style="83" customWidth="1"/>
    <col min="11767" max="11767" width="7.58203125" style="83" customWidth="1"/>
    <col min="11768" max="11771" width="12.25" style="83" customWidth="1"/>
    <col min="11772" max="11772" width="18.25" style="83" customWidth="1"/>
    <col min="11773" max="12019" width="3.33203125" style="83"/>
    <col min="12020" max="12021" width="2" style="83" customWidth="1"/>
    <col min="12022" max="12022" width="12.75" style="83" customWidth="1"/>
    <col min="12023" max="12023" width="7.58203125" style="83" customWidth="1"/>
    <col min="12024" max="12027" width="12.25" style="83" customWidth="1"/>
    <col min="12028" max="12028" width="18.25" style="83" customWidth="1"/>
    <col min="12029" max="12275" width="3.33203125" style="83"/>
    <col min="12276" max="12277" width="2" style="83" customWidth="1"/>
    <col min="12278" max="12278" width="12.75" style="83" customWidth="1"/>
    <col min="12279" max="12279" width="7.58203125" style="83" customWidth="1"/>
    <col min="12280" max="12283" width="12.25" style="83" customWidth="1"/>
    <col min="12284" max="12284" width="18.25" style="83" customWidth="1"/>
    <col min="12285" max="12531" width="3.33203125" style="83"/>
    <col min="12532" max="12533" width="2" style="83" customWidth="1"/>
    <col min="12534" max="12534" width="12.75" style="83" customWidth="1"/>
    <col min="12535" max="12535" width="7.58203125" style="83" customWidth="1"/>
    <col min="12536" max="12539" width="12.25" style="83" customWidth="1"/>
    <col min="12540" max="12540" width="18.25" style="83" customWidth="1"/>
    <col min="12541" max="12787" width="3.33203125" style="83"/>
    <col min="12788" max="12789" width="2" style="83" customWidth="1"/>
    <col min="12790" max="12790" width="12.75" style="83" customWidth="1"/>
    <col min="12791" max="12791" width="7.58203125" style="83" customWidth="1"/>
    <col min="12792" max="12795" width="12.25" style="83" customWidth="1"/>
    <col min="12796" max="12796" width="18.25" style="83" customWidth="1"/>
    <col min="12797" max="13043" width="3.33203125" style="83"/>
    <col min="13044" max="13045" width="2" style="83" customWidth="1"/>
    <col min="13046" max="13046" width="12.75" style="83" customWidth="1"/>
    <col min="13047" max="13047" width="7.58203125" style="83" customWidth="1"/>
    <col min="13048" max="13051" width="12.25" style="83" customWidth="1"/>
    <col min="13052" max="13052" width="18.25" style="83" customWidth="1"/>
    <col min="13053" max="13299" width="3.33203125" style="83"/>
    <col min="13300" max="13301" width="2" style="83" customWidth="1"/>
    <col min="13302" max="13302" width="12.75" style="83" customWidth="1"/>
    <col min="13303" max="13303" width="7.58203125" style="83" customWidth="1"/>
    <col min="13304" max="13307" width="12.25" style="83" customWidth="1"/>
    <col min="13308" max="13308" width="18.25" style="83" customWidth="1"/>
    <col min="13309" max="13555" width="3.33203125" style="83"/>
    <col min="13556" max="13557" width="2" style="83" customWidth="1"/>
    <col min="13558" max="13558" width="12.75" style="83" customWidth="1"/>
    <col min="13559" max="13559" width="7.58203125" style="83" customWidth="1"/>
    <col min="13560" max="13563" width="12.25" style="83" customWidth="1"/>
    <col min="13564" max="13564" width="18.25" style="83" customWidth="1"/>
    <col min="13565" max="13811" width="3.33203125" style="83"/>
    <col min="13812" max="13813" width="2" style="83" customWidth="1"/>
    <col min="13814" max="13814" width="12.75" style="83" customWidth="1"/>
    <col min="13815" max="13815" width="7.58203125" style="83" customWidth="1"/>
    <col min="13816" max="13819" width="12.25" style="83" customWidth="1"/>
    <col min="13820" max="13820" width="18.25" style="83" customWidth="1"/>
    <col min="13821" max="14067" width="3.33203125" style="83"/>
    <col min="14068" max="14069" width="2" style="83" customWidth="1"/>
    <col min="14070" max="14070" width="12.75" style="83" customWidth="1"/>
    <col min="14071" max="14071" width="7.58203125" style="83" customWidth="1"/>
    <col min="14072" max="14075" width="12.25" style="83" customWidth="1"/>
    <col min="14076" max="14076" width="18.25" style="83" customWidth="1"/>
    <col min="14077" max="14323" width="3.33203125" style="83"/>
    <col min="14324" max="14325" width="2" style="83" customWidth="1"/>
    <col min="14326" max="14326" width="12.75" style="83" customWidth="1"/>
    <col min="14327" max="14327" width="7.58203125" style="83" customWidth="1"/>
    <col min="14328" max="14331" width="12.25" style="83" customWidth="1"/>
    <col min="14332" max="14332" width="18.25" style="83" customWidth="1"/>
    <col min="14333" max="14579" width="3.33203125" style="83"/>
    <col min="14580" max="14581" width="2" style="83" customWidth="1"/>
    <col min="14582" max="14582" width="12.75" style="83" customWidth="1"/>
    <col min="14583" max="14583" width="7.58203125" style="83" customWidth="1"/>
    <col min="14584" max="14587" width="12.25" style="83" customWidth="1"/>
    <col min="14588" max="14588" width="18.25" style="83" customWidth="1"/>
    <col min="14589" max="14835" width="3.33203125" style="83"/>
    <col min="14836" max="14837" width="2" style="83" customWidth="1"/>
    <col min="14838" max="14838" width="12.75" style="83" customWidth="1"/>
    <col min="14839" max="14839" width="7.58203125" style="83" customWidth="1"/>
    <col min="14840" max="14843" width="12.25" style="83" customWidth="1"/>
    <col min="14844" max="14844" width="18.25" style="83" customWidth="1"/>
    <col min="14845" max="15091" width="3.33203125" style="83"/>
    <col min="15092" max="15093" width="2" style="83" customWidth="1"/>
    <col min="15094" max="15094" width="12.75" style="83" customWidth="1"/>
    <col min="15095" max="15095" width="7.58203125" style="83" customWidth="1"/>
    <col min="15096" max="15099" width="12.25" style="83" customWidth="1"/>
    <col min="15100" max="15100" width="18.25" style="83" customWidth="1"/>
    <col min="15101" max="15347" width="3.33203125" style="83"/>
    <col min="15348" max="15349" width="2" style="83" customWidth="1"/>
    <col min="15350" max="15350" width="12.75" style="83" customWidth="1"/>
    <col min="15351" max="15351" width="7.58203125" style="83" customWidth="1"/>
    <col min="15352" max="15355" width="12.25" style="83" customWidth="1"/>
    <col min="15356" max="15356" width="18.25" style="83" customWidth="1"/>
    <col min="15357" max="15603" width="3.33203125" style="83"/>
    <col min="15604" max="15605" width="2" style="83" customWidth="1"/>
    <col min="15606" max="15606" width="12.75" style="83" customWidth="1"/>
    <col min="15607" max="15607" width="7.58203125" style="83" customWidth="1"/>
    <col min="15608" max="15611" width="12.25" style="83" customWidth="1"/>
    <col min="15612" max="15612" width="18.25" style="83" customWidth="1"/>
    <col min="15613" max="15859" width="3.33203125" style="83"/>
    <col min="15860" max="15861" width="2" style="83" customWidth="1"/>
    <col min="15862" max="15862" width="12.75" style="83" customWidth="1"/>
    <col min="15863" max="15863" width="7.58203125" style="83" customWidth="1"/>
    <col min="15864" max="15867" width="12.25" style="83" customWidth="1"/>
    <col min="15868" max="15868" width="18.25" style="83" customWidth="1"/>
    <col min="15869" max="16115" width="3.33203125" style="83"/>
    <col min="16116" max="16117" width="2" style="83" customWidth="1"/>
    <col min="16118" max="16118" width="12.75" style="83" customWidth="1"/>
    <col min="16119" max="16119" width="7.58203125" style="83" customWidth="1"/>
    <col min="16120" max="16123" width="12.25" style="83" customWidth="1"/>
    <col min="16124" max="16124" width="18.25" style="83" customWidth="1"/>
    <col min="16125" max="16384" width="3.33203125" style="83"/>
  </cols>
  <sheetData>
    <row r="1" spans="1:25" ht="18.75" hidden="1" customHeight="1" outlineLevel="1" x14ac:dyDescent="0.55000000000000004">
      <c r="A1" s="256" t="s">
        <v>10</v>
      </c>
      <c r="B1" s="256"/>
      <c r="C1" s="256"/>
      <c r="D1" s="256"/>
      <c r="E1" s="256"/>
      <c r="F1" s="256"/>
      <c r="G1" s="256"/>
      <c r="H1" s="256"/>
      <c r="I1" s="256"/>
      <c r="J1" s="256"/>
      <c r="K1" s="256"/>
      <c r="L1" s="256"/>
      <c r="M1" s="256"/>
      <c r="N1" s="256"/>
    </row>
    <row r="2" spans="1:25" ht="23" collapsed="1" x14ac:dyDescent="0.55000000000000004">
      <c r="A2" s="257" t="s">
        <v>153</v>
      </c>
      <c r="B2" s="257"/>
      <c r="C2" s="257"/>
      <c r="D2" s="257"/>
      <c r="E2" s="257"/>
      <c r="F2" s="257"/>
      <c r="G2" s="257"/>
      <c r="H2" s="257"/>
      <c r="I2" s="257"/>
      <c r="J2" s="257"/>
      <c r="K2" s="257"/>
      <c r="L2" s="257"/>
      <c r="M2" s="257"/>
      <c r="N2" s="257"/>
      <c r="O2" s="257"/>
      <c r="P2" s="257"/>
      <c r="Q2" s="257"/>
      <c r="R2" s="257"/>
      <c r="S2" s="257"/>
      <c r="T2" s="257"/>
      <c r="U2" s="257"/>
      <c r="V2" s="257"/>
      <c r="W2" s="257"/>
      <c r="X2" s="257"/>
    </row>
    <row r="3" spans="1:25" ht="19" x14ac:dyDescent="0.55000000000000004">
      <c r="A3" s="14" t="s">
        <v>154</v>
      </c>
      <c r="P3" s="15"/>
    </row>
    <row r="4" spans="1:25" ht="19" x14ac:dyDescent="0.55000000000000004">
      <c r="A4" s="14" t="s">
        <v>155</v>
      </c>
      <c r="I4" s="14"/>
      <c r="P4" s="15"/>
      <c r="S4" s="14"/>
    </row>
    <row r="5" spans="1:25" ht="19" x14ac:dyDescent="0.55000000000000004">
      <c r="A5" s="16"/>
      <c r="B5" s="60" t="s">
        <v>156</v>
      </c>
      <c r="C5" s="90"/>
      <c r="D5" s="90"/>
      <c r="E5" s="91"/>
      <c r="F5" s="92"/>
      <c r="G5" s="90"/>
      <c r="I5" s="60"/>
      <c r="K5" s="14"/>
      <c r="O5" s="91"/>
      <c r="P5" s="92"/>
      <c r="Q5" s="90"/>
      <c r="S5" s="60"/>
      <c r="U5" s="14"/>
    </row>
    <row r="6" spans="1:25" ht="19" x14ac:dyDescent="0.55000000000000004">
      <c r="A6" s="16"/>
      <c r="B6" s="60" t="s">
        <v>238</v>
      </c>
      <c r="C6" s="93"/>
      <c r="D6" s="93"/>
      <c r="F6" s="17"/>
      <c r="G6" s="93"/>
      <c r="I6" s="60"/>
      <c r="K6" s="14"/>
      <c r="P6" s="17"/>
      <c r="Q6" s="93"/>
      <c r="S6" s="60"/>
      <c r="U6" s="14"/>
      <c r="Y6" s="83"/>
    </row>
    <row r="7" spans="1:25" ht="19" x14ac:dyDescent="0.55000000000000004">
      <c r="A7" s="16"/>
      <c r="B7" s="60" t="s">
        <v>239</v>
      </c>
      <c r="C7" s="93"/>
      <c r="D7" s="93"/>
      <c r="F7" s="17"/>
      <c r="G7" s="93"/>
      <c r="I7" s="60"/>
      <c r="K7" s="14"/>
      <c r="P7" s="17"/>
      <c r="Q7" s="93"/>
      <c r="S7" s="60"/>
      <c r="U7" s="14"/>
      <c r="Y7" s="83"/>
    </row>
    <row r="8" spans="1:25" ht="8.25" customHeight="1" thickBot="1" x14ac:dyDescent="0.6">
      <c r="P8" s="15"/>
    </row>
    <row r="9" spans="1:25" ht="22.5" customHeight="1" x14ac:dyDescent="0.55000000000000004">
      <c r="A9" s="188" t="s">
        <v>11</v>
      </c>
      <c r="B9" s="189"/>
      <c r="C9" s="192" t="s">
        <v>157</v>
      </c>
      <c r="D9" s="192" t="s">
        <v>158</v>
      </c>
      <c r="E9" s="258" t="s">
        <v>28</v>
      </c>
      <c r="F9" s="258"/>
      <c r="G9" s="258"/>
      <c r="H9" s="258"/>
      <c r="I9" s="258"/>
      <c r="J9" s="258"/>
      <c r="K9" s="258"/>
      <c r="L9" s="258"/>
      <c r="M9" s="258"/>
      <c r="N9" s="259"/>
      <c r="O9" s="258" t="s">
        <v>28</v>
      </c>
      <c r="P9" s="258"/>
      <c r="Q9" s="258"/>
      <c r="R9" s="258"/>
      <c r="S9" s="258"/>
      <c r="T9" s="258"/>
      <c r="U9" s="258"/>
      <c r="V9" s="258"/>
      <c r="W9" s="258"/>
      <c r="X9" s="259"/>
    </row>
    <row r="10" spans="1:25" ht="22.5" customHeight="1" x14ac:dyDescent="0.55000000000000004">
      <c r="A10" s="190"/>
      <c r="B10" s="191"/>
      <c r="C10" s="193"/>
      <c r="D10" s="193"/>
      <c r="E10" s="198" t="s">
        <v>159</v>
      </c>
      <c r="F10" s="199"/>
      <c r="G10" s="199"/>
      <c r="H10" s="199"/>
      <c r="I10" s="200"/>
      <c r="J10" s="198" t="s">
        <v>160</v>
      </c>
      <c r="K10" s="199"/>
      <c r="L10" s="199"/>
      <c r="M10" s="199"/>
      <c r="N10" s="199"/>
      <c r="O10" s="201" t="s">
        <v>159</v>
      </c>
      <c r="P10" s="199"/>
      <c r="Q10" s="199"/>
      <c r="R10" s="199"/>
      <c r="S10" s="200"/>
      <c r="T10" s="198" t="s">
        <v>160</v>
      </c>
      <c r="U10" s="199"/>
      <c r="V10" s="199"/>
      <c r="W10" s="199"/>
      <c r="X10" s="260"/>
      <c r="Y10" s="83"/>
    </row>
    <row r="11" spans="1:25" ht="22.5" customHeight="1" thickBot="1" x14ac:dyDescent="0.6">
      <c r="A11" s="190"/>
      <c r="B11" s="191"/>
      <c r="C11" s="194"/>
      <c r="D11" s="194"/>
      <c r="E11" s="261" t="s">
        <v>12</v>
      </c>
      <c r="F11" s="262"/>
      <c r="G11" s="262"/>
      <c r="H11" s="262"/>
      <c r="I11" s="262"/>
      <c r="J11" s="262"/>
      <c r="K11" s="262"/>
      <c r="L11" s="262"/>
      <c r="M11" s="262"/>
      <c r="N11" s="263"/>
      <c r="O11" s="261" t="s">
        <v>13</v>
      </c>
      <c r="P11" s="262"/>
      <c r="Q11" s="262"/>
      <c r="R11" s="262"/>
      <c r="S11" s="262"/>
      <c r="T11" s="262"/>
      <c r="U11" s="262"/>
      <c r="V11" s="262"/>
      <c r="W11" s="262"/>
      <c r="X11" s="263"/>
    </row>
    <row r="12" spans="1:25" ht="22.5" customHeight="1" thickBot="1" x14ac:dyDescent="0.6">
      <c r="A12" s="246" t="s">
        <v>29</v>
      </c>
      <c r="B12" s="28" t="s">
        <v>35</v>
      </c>
      <c r="C12" s="94">
        <f>SUM(E12,O12)</f>
        <v>11000</v>
      </c>
      <c r="D12" s="94">
        <f>SUM(J12,T12)</f>
        <v>0</v>
      </c>
      <c r="E12" s="248">
        <v>5500</v>
      </c>
      <c r="F12" s="249"/>
      <c r="G12" s="249"/>
      <c r="H12" s="249"/>
      <c r="I12" s="250"/>
      <c r="J12" s="251">
        <v>0</v>
      </c>
      <c r="K12" s="252"/>
      <c r="L12" s="252"/>
      <c r="M12" s="252"/>
      <c r="N12" s="253"/>
      <c r="O12" s="248">
        <v>5500</v>
      </c>
      <c r="P12" s="249"/>
      <c r="Q12" s="249"/>
      <c r="R12" s="249"/>
      <c r="S12" s="250"/>
      <c r="T12" s="251">
        <v>0</v>
      </c>
      <c r="U12" s="252"/>
      <c r="V12" s="252"/>
      <c r="W12" s="252"/>
      <c r="X12" s="253"/>
      <c r="Y12" s="83"/>
    </row>
    <row r="13" spans="1:25" ht="22.5" customHeight="1" thickTop="1" thickBot="1" x14ac:dyDescent="0.6">
      <c r="A13" s="247"/>
      <c r="B13" s="95" t="s">
        <v>161</v>
      </c>
      <c r="C13" s="96">
        <f>SUM(E13,O13)</f>
        <v>11000</v>
      </c>
      <c r="D13" s="96">
        <f>SUM(J13,T13)</f>
        <v>0</v>
      </c>
      <c r="E13" s="231">
        <f>SUM(E12:I12)</f>
        <v>5500</v>
      </c>
      <c r="F13" s="232"/>
      <c r="G13" s="232"/>
      <c r="H13" s="232"/>
      <c r="I13" s="233"/>
      <c r="J13" s="231">
        <f>SUM(J12:N12)</f>
        <v>0</v>
      </c>
      <c r="K13" s="232"/>
      <c r="L13" s="232"/>
      <c r="M13" s="232"/>
      <c r="N13" s="237"/>
      <c r="O13" s="231">
        <f>SUM(O12:S12)</f>
        <v>5500</v>
      </c>
      <c r="P13" s="232"/>
      <c r="Q13" s="232"/>
      <c r="R13" s="232"/>
      <c r="S13" s="233"/>
      <c r="T13" s="231">
        <f>SUM(T12:X12)</f>
        <v>0</v>
      </c>
      <c r="U13" s="232"/>
      <c r="V13" s="232"/>
      <c r="W13" s="232"/>
      <c r="X13" s="237"/>
      <c r="Y13" s="83"/>
    </row>
    <row r="14" spans="1:25" ht="37.5" customHeight="1" thickTop="1" thickBot="1" x14ac:dyDescent="0.6">
      <c r="A14" s="247"/>
      <c r="B14" s="160" t="s">
        <v>242</v>
      </c>
      <c r="C14" s="97">
        <f>SUM(E14,O14)</f>
        <v>0</v>
      </c>
      <c r="D14" s="97">
        <f>SUM(J14,T14)</f>
        <v>0</v>
      </c>
      <c r="E14" s="240">
        <v>0</v>
      </c>
      <c r="F14" s="241"/>
      <c r="G14" s="241"/>
      <c r="H14" s="241"/>
      <c r="I14" s="242"/>
      <c r="J14" s="243">
        <v>0</v>
      </c>
      <c r="K14" s="244"/>
      <c r="L14" s="244"/>
      <c r="M14" s="244"/>
      <c r="N14" s="245"/>
      <c r="O14" s="240">
        <v>0</v>
      </c>
      <c r="P14" s="241"/>
      <c r="Q14" s="241"/>
      <c r="R14" s="241"/>
      <c r="S14" s="242"/>
      <c r="T14" s="243">
        <v>0</v>
      </c>
      <c r="U14" s="244"/>
      <c r="V14" s="244"/>
      <c r="W14" s="244"/>
      <c r="X14" s="245"/>
      <c r="Y14" s="83"/>
    </row>
    <row r="15" spans="1:25" ht="22.5" customHeight="1" x14ac:dyDescent="0.55000000000000004">
      <c r="A15" s="254" t="s">
        <v>162</v>
      </c>
      <c r="B15" s="264" t="s">
        <v>30</v>
      </c>
      <c r="C15" s="267">
        <f>SUM(G27,Q27)</f>
        <v>6058</v>
      </c>
      <c r="D15" s="267">
        <f>SUM(L27,V27)</f>
        <v>0</v>
      </c>
      <c r="E15" s="218" t="s">
        <v>14</v>
      </c>
      <c r="F15" s="229" t="s">
        <v>15</v>
      </c>
      <c r="G15" s="218" t="s">
        <v>84</v>
      </c>
      <c r="H15" s="217" t="s">
        <v>163</v>
      </c>
      <c r="I15" s="217" t="s">
        <v>85</v>
      </c>
      <c r="J15" s="218" t="s">
        <v>14</v>
      </c>
      <c r="K15" s="229" t="s">
        <v>15</v>
      </c>
      <c r="L15" s="218" t="s">
        <v>84</v>
      </c>
      <c r="M15" s="217" t="s">
        <v>163</v>
      </c>
      <c r="N15" s="235" t="s">
        <v>85</v>
      </c>
      <c r="O15" s="238" t="s">
        <v>14</v>
      </c>
      <c r="P15" s="229" t="s">
        <v>15</v>
      </c>
      <c r="Q15" s="218" t="s">
        <v>84</v>
      </c>
      <c r="R15" s="217" t="s">
        <v>163</v>
      </c>
      <c r="S15" s="217" t="s">
        <v>85</v>
      </c>
      <c r="T15" s="218" t="s">
        <v>14</v>
      </c>
      <c r="U15" s="229" t="s">
        <v>15</v>
      </c>
      <c r="V15" s="218" t="s">
        <v>84</v>
      </c>
      <c r="W15" s="217" t="s">
        <v>163</v>
      </c>
      <c r="X15" s="234" t="s">
        <v>85</v>
      </c>
    </row>
    <row r="16" spans="1:25" ht="22.5" customHeight="1" x14ac:dyDescent="0.55000000000000004">
      <c r="A16" s="255"/>
      <c r="B16" s="265"/>
      <c r="C16" s="186"/>
      <c r="D16" s="186"/>
      <c r="E16" s="219"/>
      <c r="F16" s="230"/>
      <c r="G16" s="177"/>
      <c r="H16" s="177"/>
      <c r="I16" s="177"/>
      <c r="J16" s="219"/>
      <c r="K16" s="230"/>
      <c r="L16" s="177"/>
      <c r="M16" s="177"/>
      <c r="N16" s="236"/>
      <c r="O16" s="239"/>
      <c r="P16" s="230"/>
      <c r="Q16" s="177"/>
      <c r="R16" s="177"/>
      <c r="S16" s="177"/>
      <c r="T16" s="219"/>
      <c r="U16" s="230"/>
      <c r="V16" s="177"/>
      <c r="W16" s="177"/>
      <c r="X16" s="178"/>
    </row>
    <row r="17" spans="1:25" ht="22.5" customHeight="1" x14ac:dyDescent="0.55000000000000004">
      <c r="A17" s="255"/>
      <c r="B17" s="265"/>
      <c r="C17" s="186"/>
      <c r="D17" s="186"/>
      <c r="E17" s="85">
        <v>1</v>
      </c>
      <c r="F17" s="98" t="s">
        <v>17</v>
      </c>
      <c r="G17" s="87">
        <v>908</v>
      </c>
      <c r="H17" s="99">
        <v>0.5</v>
      </c>
      <c r="I17" s="85">
        <f>G17*H17</f>
        <v>454</v>
      </c>
      <c r="J17" s="85">
        <v>1</v>
      </c>
      <c r="K17" s="100"/>
      <c r="L17" s="101"/>
      <c r="M17" s="102"/>
      <c r="N17" s="103">
        <f>L17*M17</f>
        <v>0</v>
      </c>
      <c r="O17" s="104">
        <v>1</v>
      </c>
      <c r="P17" s="98" t="s">
        <v>17</v>
      </c>
      <c r="Q17" s="87">
        <v>908</v>
      </c>
      <c r="R17" s="99">
        <v>0.5</v>
      </c>
      <c r="S17" s="85">
        <f>Q17*R17</f>
        <v>454</v>
      </c>
      <c r="T17" s="85">
        <v>1</v>
      </c>
      <c r="U17" s="100"/>
      <c r="V17" s="101"/>
      <c r="W17" s="102"/>
      <c r="X17" s="86">
        <f>V17*W17</f>
        <v>0</v>
      </c>
    </row>
    <row r="18" spans="1:25" ht="22.5" customHeight="1" x14ac:dyDescent="0.55000000000000004">
      <c r="A18" s="255"/>
      <c r="B18" s="265"/>
      <c r="C18" s="186"/>
      <c r="D18" s="186"/>
      <c r="E18" s="85">
        <v>2</v>
      </c>
      <c r="F18" s="98" t="s">
        <v>17</v>
      </c>
      <c r="G18" s="87">
        <v>839</v>
      </c>
      <c r="H18" s="99">
        <v>0.5</v>
      </c>
      <c r="I18" s="85">
        <f t="shared" ref="I18:I26" si="0">G18*H18</f>
        <v>419.5</v>
      </c>
      <c r="J18" s="85">
        <v>2</v>
      </c>
      <c r="K18" s="100"/>
      <c r="L18" s="101"/>
      <c r="M18" s="102"/>
      <c r="N18" s="103">
        <f t="shared" ref="N18:N26" si="1">L18*M18</f>
        <v>0</v>
      </c>
      <c r="O18" s="104">
        <v>2</v>
      </c>
      <c r="P18" s="98" t="s">
        <v>17</v>
      </c>
      <c r="Q18" s="87">
        <v>839</v>
      </c>
      <c r="R18" s="99">
        <v>0.5</v>
      </c>
      <c r="S18" s="85">
        <f t="shared" ref="S18:S26" si="2">Q18*R18</f>
        <v>419.5</v>
      </c>
      <c r="T18" s="85">
        <v>2</v>
      </c>
      <c r="U18" s="100"/>
      <c r="V18" s="101"/>
      <c r="W18" s="102"/>
      <c r="X18" s="86">
        <f t="shared" ref="X18:X26" si="3">V18*W18</f>
        <v>0</v>
      </c>
    </row>
    <row r="19" spans="1:25" ht="22.5" customHeight="1" x14ac:dyDescent="0.55000000000000004">
      <c r="A19" s="255"/>
      <c r="B19" s="265"/>
      <c r="C19" s="186"/>
      <c r="D19" s="186"/>
      <c r="E19" s="85">
        <v>3</v>
      </c>
      <c r="F19" s="98" t="s">
        <v>18</v>
      </c>
      <c r="G19" s="87">
        <v>587</v>
      </c>
      <c r="H19" s="99">
        <v>1</v>
      </c>
      <c r="I19" s="85">
        <f t="shared" si="0"/>
        <v>587</v>
      </c>
      <c r="J19" s="85">
        <v>3</v>
      </c>
      <c r="K19" s="100"/>
      <c r="L19" s="101"/>
      <c r="M19" s="102"/>
      <c r="N19" s="103">
        <f t="shared" si="1"/>
        <v>0</v>
      </c>
      <c r="O19" s="104">
        <v>3</v>
      </c>
      <c r="P19" s="98" t="s">
        <v>18</v>
      </c>
      <c r="Q19" s="87">
        <v>587</v>
      </c>
      <c r="R19" s="99">
        <v>1</v>
      </c>
      <c r="S19" s="85">
        <f t="shared" si="2"/>
        <v>587</v>
      </c>
      <c r="T19" s="85">
        <v>3</v>
      </c>
      <c r="U19" s="100"/>
      <c r="V19" s="101"/>
      <c r="W19" s="102"/>
      <c r="X19" s="86">
        <f t="shared" si="3"/>
        <v>0</v>
      </c>
    </row>
    <row r="20" spans="1:25" ht="22.5" customHeight="1" x14ac:dyDescent="0.55000000000000004">
      <c r="A20" s="255"/>
      <c r="B20" s="265"/>
      <c r="C20" s="186"/>
      <c r="D20" s="186"/>
      <c r="E20" s="85">
        <v>4</v>
      </c>
      <c r="F20" s="98" t="s">
        <v>18</v>
      </c>
      <c r="G20" s="87">
        <v>530</v>
      </c>
      <c r="H20" s="99">
        <v>0.5</v>
      </c>
      <c r="I20" s="85">
        <f t="shared" si="0"/>
        <v>265</v>
      </c>
      <c r="J20" s="85">
        <v>4</v>
      </c>
      <c r="K20" s="100"/>
      <c r="L20" s="101"/>
      <c r="M20" s="102"/>
      <c r="N20" s="103">
        <f t="shared" si="1"/>
        <v>0</v>
      </c>
      <c r="O20" s="104">
        <v>4</v>
      </c>
      <c r="P20" s="98" t="s">
        <v>18</v>
      </c>
      <c r="Q20" s="87">
        <v>530</v>
      </c>
      <c r="R20" s="99">
        <v>0.5</v>
      </c>
      <c r="S20" s="85">
        <f t="shared" si="2"/>
        <v>265</v>
      </c>
      <c r="T20" s="85">
        <v>4</v>
      </c>
      <c r="U20" s="100"/>
      <c r="V20" s="101"/>
      <c r="W20" s="102"/>
      <c r="X20" s="86">
        <f t="shared" si="3"/>
        <v>0</v>
      </c>
    </row>
    <row r="21" spans="1:25" ht="22.5" customHeight="1" x14ac:dyDescent="0.55000000000000004">
      <c r="A21" s="255"/>
      <c r="B21" s="265"/>
      <c r="C21" s="186"/>
      <c r="D21" s="186"/>
      <c r="E21" s="85">
        <v>5</v>
      </c>
      <c r="F21" s="98" t="s">
        <v>164</v>
      </c>
      <c r="G21" s="87">
        <v>521</v>
      </c>
      <c r="H21" s="99">
        <v>1</v>
      </c>
      <c r="I21" s="85">
        <f t="shared" si="0"/>
        <v>521</v>
      </c>
      <c r="J21" s="85">
        <v>5</v>
      </c>
      <c r="K21" s="100"/>
      <c r="L21" s="101"/>
      <c r="M21" s="102"/>
      <c r="N21" s="103">
        <f t="shared" si="1"/>
        <v>0</v>
      </c>
      <c r="O21" s="104">
        <v>5</v>
      </c>
      <c r="P21" s="98" t="s">
        <v>164</v>
      </c>
      <c r="Q21" s="87">
        <v>521</v>
      </c>
      <c r="R21" s="99">
        <v>1</v>
      </c>
      <c r="S21" s="85">
        <f t="shared" si="2"/>
        <v>521</v>
      </c>
      <c r="T21" s="85">
        <v>5</v>
      </c>
      <c r="U21" s="100"/>
      <c r="V21" s="101"/>
      <c r="W21" s="102"/>
      <c r="X21" s="86">
        <f t="shared" si="3"/>
        <v>0</v>
      </c>
    </row>
    <row r="22" spans="1:25" ht="22.5" customHeight="1" x14ac:dyDescent="0.55000000000000004">
      <c r="A22" s="255"/>
      <c r="B22" s="265"/>
      <c r="C22" s="186"/>
      <c r="D22" s="186"/>
      <c r="E22" s="85">
        <v>6</v>
      </c>
      <c r="F22" s="98" t="s">
        <v>164</v>
      </c>
      <c r="G22" s="87">
        <v>435</v>
      </c>
      <c r="H22" s="99">
        <v>1</v>
      </c>
      <c r="I22" s="85">
        <f t="shared" si="0"/>
        <v>435</v>
      </c>
      <c r="J22" s="85">
        <v>6</v>
      </c>
      <c r="K22" s="100"/>
      <c r="L22" s="101"/>
      <c r="M22" s="102"/>
      <c r="N22" s="103">
        <f t="shared" si="1"/>
        <v>0</v>
      </c>
      <c r="O22" s="104">
        <v>6</v>
      </c>
      <c r="P22" s="98" t="s">
        <v>164</v>
      </c>
      <c r="Q22" s="87">
        <v>435</v>
      </c>
      <c r="R22" s="99">
        <v>1</v>
      </c>
      <c r="S22" s="85">
        <f t="shared" si="2"/>
        <v>435</v>
      </c>
      <c r="T22" s="85">
        <v>6</v>
      </c>
      <c r="U22" s="100"/>
      <c r="V22" s="101"/>
      <c r="W22" s="102"/>
      <c r="X22" s="86">
        <f t="shared" si="3"/>
        <v>0</v>
      </c>
    </row>
    <row r="23" spans="1:25" ht="22.5" customHeight="1" x14ac:dyDescent="0.55000000000000004">
      <c r="A23" s="255"/>
      <c r="B23" s="265"/>
      <c r="C23" s="186"/>
      <c r="D23" s="186"/>
      <c r="E23" s="85">
        <v>7</v>
      </c>
      <c r="F23" s="98" t="s">
        <v>164</v>
      </c>
      <c r="G23" s="87">
        <v>385</v>
      </c>
      <c r="H23" s="99">
        <v>0.5</v>
      </c>
      <c r="I23" s="85">
        <f t="shared" si="0"/>
        <v>192.5</v>
      </c>
      <c r="J23" s="85">
        <v>7</v>
      </c>
      <c r="K23" s="100"/>
      <c r="L23" s="101"/>
      <c r="M23" s="102"/>
      <c r="N23" s="103">
        <f t="shared" si="1"/>
        <v>0</v>
      </c>
      <c r="O23" s="104">
        <v>7</v>
      </c>
      <c r="P23" s="98" t="s">
        <v>164</v>
      </c>
      <c r="Q23" s="87">
        <v>385</v>
      </c>
      <c r="R23" s="99">
        <v>0.5</v>
      </c>
      <c r="S23" s="85">
        <f t="shared" si="2"/>
        <v>192.5</v>
      </c>
      <c r="T23" s="85">
        <v>7</v>
      </c>
      <c r="U23" s="100"/>
      <c r="V23" s="101"/>
      <c r="W23" s="102"/>
      <c r="X23" s="86">
        <f t="shared" si="3"/>
        <v>0</v>
      </c>
    </row>
    <row r="24" spans="1:25" ht="22.5" customHeight="1" x14ac:dyDescent="0.55000000000000004">
      <c r="A24" s="255"/>
      <c r="B24" s="265"/>
      <c r="C24" s="186"/>
      <c r="D24" s="186"/>
      <c r="E24" s="85">
        <v>8</v>
      </c>
      <c r="F24" s="98" t="s">
        <v>164</v>
      </c>
      <c r="G24" s="87">
        <v>310</v>
      </c>
      <c r="H24" s="99">
        <v>0.5</v>
      </c>
      <c r="I24" s="85">
        <f t="shared" si="0"/>
        <v>155</v>
      </c>
      <c r="J24" s="85">
        <v>8</v>
      </c>
      <c r="K24" s="100"/>
      <c r="L24" s="101"/>
      <c r="M24" s="102"/>
      <c r="N24" s="103">
        <f t="shared" si="1"/>
        <v>0</v>
      </c>
      <c r="O24" s="104">
        <v>8</v>
      </c>
      <c r="P24" s="98" t="s">
        <v>164</v>
      </c>
      <c r="Q24" s="87">
        <v>310</v>
      </c>
      <c r="R24" s="99">
        <v>0.5</v>
      </c>
      <c r="S24" s="85">
        <f t="shared" si="2"/>
        <v>155</v>
      </c>
      <c r="T24" s="85">
        <v>8</v>
      </c>
      <c r="U24" s="100"/>
      <c r="V24" s="101"/>
      <c r="W24" s="102"/>
      <c r="X24" s="86">
        <f t="shared" si="3"/>
        <v>0</v>
      </c>
    </row>
    <row r="25" spans="1:25" ht="22.5" customHeight="1" x14ac:dyDescent="0.55000000000000004">
      <c r="A25" s="255"/>
      <c r="B25" s="265"/>
      <c r="C25" s="186"/>
      <c r="D25" s="186"/>
      <c r="E25" s="85">
        <v>9</v>
      </c>
      <c r="F25" s="105"/>
      <c r="G25" s="87"/>
      <c r="H25" s="99"/>
      <c r="I25" s="85">
        <f t="shared" si="0"/>
        <v>0</v>
      </c>
      <c r="J25" s="85">
        <v>9</v>
      </c>
      <c r="K25" s="106"/>
      <c r="L25" s="101"/>
      <c r="M25" s="101"/>
      <c r="N25" s="103">
        <f t="shared" si="1"/>
        <v>0</v>
      </c>
      <c r="O25" s="104">
        <v>9</v>
      </c>
      <c r="P25" s="105"/>
      <c r="Q25" s="87"/>
      <c r="R25" s="99"/>
      <c r="S25" s="85">
        <f t="shared" si="2"/>
        <v>0</v>
      </c>
      <c r="T25" s="85">
        <v>9</v>
      </c>
      <c r="U25" s="106"/>
      <c r="V25" s="101"/>
      <c r="W25" s="101"/>
      <c r="X25" s="86">
        <f t="shared" si="3"/>
        <v>0</v>
      </c>
      <c r="Y25" s="83"/>
    </row>
    <row r="26" spans="1:25" ht="22.5" customHeight="1" x14ac:dyDescent="0.55000000000000004">
      <c r="A26" s="255"/>
      <c r="B26" s="265"/>
      <c r="C26" s="186"/>
      <c r="D26" s="186"/>
      <c r="E26" s="85">
        <v>10</v>
      </c>
      <c r="F26" s="105"/>
      <c r="G26" s="87"/>
      <c r="H26" s="99"/>
      <c r="I26" s="85">
        <f t="shared" si="0"/>
        <v>0</v>
      </c>
      <c r="J26" s="85">
        <v>10</v>
      </c>
      <c r="K26" s="106"/>
      <c r="L26" s="101"/>
      <c r="M26" s="101"/>
      <c r="N26" s="103">
        <f t="shared" si="1"/>
        <v>0</v>
      </c>
      <c r="O26" s="104">
        <v>10</v>
      </c>
      <c r="P26" s="105"/>
      <c r="Q26" s="87"/>
      <c r="R26" s="99"/>
      <c r="S26" s="85">
        <f t="shared" si="2"/>
        <v>0</v>
      </c>
      <c r="T26" s="85">
        <v>10</v>
      </c>
      <c r="U26" s="106"/>
      <c r="V26" s="101"/>
      <c r="W26" s="101"/>
      <c r="X26" s="86">
        <f t="shared" si="3"/>
        <v>0</v>
      </c>
      <c r="Y26" s="83"/>
    </row>
    <row r="27" spans="1:25" ht="22.5" customHeight="1" x14ac:dyDescent="0.55000000000000004">
      <c r="A27" s="255"/>
      <c r="B27" s="266"/>
      <c r="C27" s="268"/>
      <c r="D27" s="268"/>
      <c r="E27" s="225" t="s">
        <v>19</v>
      </c>
      <c r="F27" s="225"/>
      <c r="G27" s="169">
        <f>ROUNDDOWN(SUM(I17:I26),0)</f>
        <v>3029</v>
      </c>
      <c r="H27" s="169"/>
      <c r="I27" s="169"/>
      <c r="J27" s="225" t="s">
        <v>19</v>
      </c>
      <c r="K27" s="225"/>
      <c r="L27" s="169">
        <f>ROUNDDOWN(SUM(N17:N26),0)</f>
        <v>0</v>
      </c>
      <c r="M27" s="169"/>
      <c r="N27" s="170"/>
      <c r="O27" s="225" t="s">
        <v>19</v>
      </c>
      <c r="P27" s="225"/>
      <c r="Q27" s="169">
        <f>ROUNDDOWN(SUM(S17:S26),0)</f>
        <v>3029</v>
      </c>
      <c r="R27" s="169"/>
      <c r="S27" s="169"/>
      <c r="T27" s="225" t="s">
        <v>19</v>
      </c>
      <c r="U27" s="225"/>
      <c r="V27" s="169">
        <f>ROUNDDOWN(SUM(X17:X26),0)</f>
        <v>0</v>
      </c>
      <c r="W27" s="169"/>
      <c r="X27" s="170"/>
    </row>
    <row r="28" spans="1:25" ht="22.5" customHeight="1" x14ac:dyDescent="0.55000000000000004">
      <c r="A28" s="255"/>
      <c r="B28" s="25" t="s">
        <v>20</v>
      </c>
      <c r="C28" s="85">
        <f>SUM(E28,O28)</f>
        <v>7000</v>
      </c>
      <c r="D28" s="85">
        <f>SUM(J28,T28)</f>
        <v>0</v>
      </c>
      <c r="E28" s="226">
        <v>3500</v>
      </c>
      <c r="F28" s="226"/>
      <c r="G28" s="226"/>
      <c r="H28" s="226"/>
      <c r="I28" s="226"/>
      <c r="J28" s="227">
        <v>0</v>
      </c>
      <c r="K28" s="227"/>
      <c r="L28" s="227"/>
      <c r="M28" s="227"/>
      <c r="N28" s="228"/>
      <c r="O28" s="226">
        <v>3500</v>
      </c>
      <c r="P28" s="226"/>
      <c r="Q28" s="226"/>
      <c r="R28" s="226"/>
      <c r="S28" s="226"/>
      <c r="T28" s="227">
        <v>0</v>
      </c>
      <c r="U28" s="227"/>
      <c r="V28" s="227"/>
      <c r="W28" s="227"/>
      <c r="X28" s="228"/>
    </row>
    <row r="29" spans="1:25" ht="22.5" customHeight="1" x14ac:dyDescent="0.55000000000000004">
      <c r="A29" s="255"/>
      <c r="B29" s="25" t="s">
        <v>21</v>
      </c>
      <c r="C29" s="85">
        <f>SUM(E29,O29)</f>
        <v>500</v>
      </c>
      <c r="D29" s="85">
        <f t="shared" ref="D29:D31" si="4">SUM(J29,T29)</f>
        <v>0</v>
      </c>
      <c r="E29" s="226">
        <v>250</v>
      </c>
      <c r="F29" s="226"/>
      <c r="G29" s="226"/>
      <c r="H29" s="226"/>
      <c r="I29" s="226"/>
      <c r="J29" s="227">
        <v>0</v>
      </c>
      <c r="K29" s="227"/>
      <c r="L29" s="227"/>
      <c r="M29" s="227"/>
      <c r="N29" s="228"/>
      <c r="O29" s="226">
        <v>250</v>
      </c>
      <c r="P29" s="226"/>
      <c r="Q29" s="226"/>
      <c r="R29" s="226"/>
      <c r="S29" s="226"/>
      <c r="T29" s="227">
        <v>0</v>
      </c>
      <c r="U29" s="227"/>
      <c r="V29" s="227"/>
      <c r="W29" s="227"/>
      <c r="X29" s="228"/>
    </row>
    <row r="30" spans="1:25" ht="22.5" customHeight="1" x14ac:dyDescent="0.55000000000000004">
      <c r="A30" s="255"/>
      <c r="B30" s="25" t="s">
        <v>22</v>
      </c>
      <c r="C30" s="85">
        <f>SUM(E30,O30)</f>
        <v>0</v>
      </c>
      <c r="D30" s="85">
        <f t="shared" si="4"/>
        <v>0</v>
      </c>
      <c r="E30" s="220">
        <v>0</v>
      </c>
      <c r="F30" s="221"/>
      <c r="G30" s="221"/>
      <c r="H30" s="221"/>
      <c r="I30" s="221"/>
      <c r="J30" s="222">
        <v>0</v>
      </c>
      <c r="K30" s="223"/>
      <c r="L30" s="223"/>
      <c r="M30" s="223"/>
      <c r="N30" s="224"/>
      <c r="O30" s="220">
        <v>0</v>
      </c>
      <c r="P30" s="221"/>
      <c r="Q30" s="221"/>
      <c r="R30" s="221"/>
      <c r="S30" s="221"/>
      <c r="T30" s="222">
        <v>0</v>
      </c>
      <c r="U30" s="223"/>
      <c r="V30" s="223"/>
      <c r="W30" s="223"/>
      <c r="X30" s="224"/>
    </row>
    <row r="31" spans="1:25" ht="22.5" customHeight="1" x14ac:dyDescent="0.55000000000000004">
      <c r="A31" s="255"/>
      <c r="B31" s="26" t="s">
        <v>23</v>
      </c>
      <c r="C31" s="85">
        <f>SUM(E31,O31)</f>
        <v>0</v>
      </c>
      <c r="D31" s="85">
        <f t="shared" si="4"/>
        <v>0</v>
      </c>
      <c r="E31" s="206">
        <v>0</v>
      </c>
      <c r="F31" s="207"/>
      <c r="G31" s="207"/>
      <c r="H31" s="207"/>
      <c r="I31" s="207"/>
      <c r="J31" s="208">
        <v>0</v>
      </c>
      <c r="K31" s="209"/>
      <c r="L31" s="209"/>
      <c r="M31" s="209"/>
      <c r="N31" s="210"/>
      <c r="O31" s="206">
        <v>0</v>
      </c>
      <c r="P31" s="207"/>
      <c r="Q31" s="207"/>
      <c r="R31" s="207"/>
      <c r="S31" s="207"/>
      <c r="T31" s="208">
        <v>0</v>
      </c>
      <c r="U31" s="209"/>
      <c r="V31" s="209"/>
      <c r="W31" s="209"/>
      <c r="X31" s="210"/>
    </row>
    <row r="32" spans="1:25" ht="22.5" customHeight="1" thickBot="1" x14ac:dyDescent="0.6">
      <c r="A32" s="255"/>
      <c r="B32" s="27" t="s">
        <v>24</v>
      </c>
      <c r="C32" s="19">
        <f>SUM(E32,O32)</f>
        <v>0</v>
      </c>
      <c r="D32" s="19">
        <f>SUM(J32,T32)</f>
        <v>0</v>
      </c>
      <c r="E32" s="211">
        <v>0</v>
      </c>
      <c r="F32" s="212"/>
      <c r="G32" s="212"/>
      <c r="H32" s="212"/>
      <c r="I32" s="212"/>
      <c r="J32" s="213">
        <v>0</v>
      </c>
      <c r="K32" s="214"/>
      <c r="L32" s="214"/>
      <c r="M32" s="214"/>
      <c r="N32" s="215"/>
      <c r="O32" s="211">
        <v>0</v>
      </c>
      <c r="P32" s="212"/>
      <c r="Q32" s="212"/>
      <c r="R32" s="212"/>
      <c r="S32" s="212"/>
      <c r="T32" s="213">
        <v>0</v>
      </c>
      <c r="U32" s="214"/>
      <c r="V32" s="214"/>
      <c r="W32" s="214"/>
      <c r="X32" s="215"/>
    </row>
    <row r="33" spans="1:25" ht="22.5" customHeight="1" thickTop="1" thickBot="1" x14ac:dyDescent="0.6">
      <c r="A33" s="255"/>
      <c r="B33" s="107" t="s">
        <v>165</v>
      </c>
      <c r="C33" s="108">
        <f>SUM(C15:C32)</f>
        <v>13558</v>
      </c>
      <c r="D33" s="108">
        <f>SUM(D15:D32)</f>
        <v>0</v>
      </c>
      <c r="E33" s="171">
        <f>SUM(G27,E28:I32)</f>
        <v>6779</v>
      </c>
      <c r="F33" s="172"/>
      <c r="G33" s="172"/>
      <c r="H33" s="172"/>
      <c r="I33" s="172"/>
      <c r="J33" s="171">
        <f>SUM(L27,J28:N32)</f>
        <v>0</v>
      </c>
      <c r="K33" s="172"/>
      <c r="L33" s="172"/>
      <c r="M33" s="172"/>
      <c r="N33" s="173"/>
      <c r="O33" s="171">
        <f>SUM(Q27,O28:S32)</f>
        <v>6779</v>
      </c>
      <c r="P33" s="172"/>
      <c r="Q33" s="172"/>
      <c r="R33" s="172"/>
      <c r="S33" s="172"/>
      <c r="T33" s="171">
        <f>SUM(V27,T28:X32)</f>
        <v>0</v>
      </c>
      <c r="U33" s="172"/>
      <c r="V33" s="172"/>
      <c r="W33" s="172"/>
      <c r="X33" s="173"/>
    </row>
    <row r="34" spans="1:25" ht="22.5" customHeight="1" x14ac:dyDescent="0.55000000000000004">
      <c r="A34" s="203" t="s">
        <v>166</v>
      </c>
      <c r="B34" s="352" t="s">
        <v>167</v>
      </c>
      <c r="C34" s="94">
        <f>C13-C33</f>
        <v>-2558</v>
      </c>
      <c r="D34" s="94">
        <f>D13-D33</f>
        <v>0</v>
      </c>
      <c r="E34" s="360">
        <f>E13-E33</f>
        <v>-1279</v>
      </c>
      <c r="F34" s="361"/>
      <c r="G34" s="361"/>
      <c r="H34" s="361"/>
      <c r="I34" s="361"/>
      <c r="J34" s="360">
        <f>J13-J33</f>
        <v>0</v>
      </c>
      <c r="K34" s="361"/>
      <c r="L34" s="361"/>
      <c r="M34" s="361"/>
      <c r="N34" s="362"/>
      <c r="O34" s="360">
        <f>O13-O33</f>
        <v>-1279</v>
      </c>
      <c r="P34" s="361"/>
      <c r="Q34" s="361"/>
      <c r="R34" s="361"/>
      <c r="S34" s="361"/>
      <c r="T34" s="360">
        <f>T13-T33</f>
        <v>0</v>
      </c>
      <c r="U34" s="361"/>
      <c r="V34" s="361"/>
      <c r="W34" s="361"/>
      <c r="X34" s="362"/>
      <c r="Y34" s="83"/>
    </row>
    <row r="35" spans="1:25" ht="22.5" customHeight="1" thickBot="1" x14ac:dyDescent="0.6">
      <c r="A35" s="204"/>
      <c r="B35" s="109" t="s">
        <v>168</v>
      </c>
      <c r="C35" s="161">
        <f>SUM(E35,O35)</f>
        <v>5000</v>
      </c>
      <c r="D35" s="19">
        <f>SUM(J35,T35)</f>
        <v>0</v>
      </c>
      <c r="E35" s="353">
        <v>3500</v>
      </c>
      <c r="F35" s="354"/>
      <c r="G35" s="354"/>
      <c r="H35" s="354"/>
      <c r="I35" s="354"/>
      <c r="J35" s="355">
        <v>0</v>
      </c>
      <c r="K35" s="356"/>
      <c r="L35" s="356"/>
      <c r="M35" s="356"/>
      <c r="N35" s="357"/>
      <c r="O35" s="358">
        <v>1500</v>
      </c>
      <c r="P35" s="359"/>
      <c r="Q35" s="359"/>
      <c r="R35" s="359"/>
      <c r="S35" s="359"/>
      <c r="T35" s="355">
        <v>0</v>
      </c>
      <c r="U35" s="356"/>
      <c r="V35" s="356"/>
      <c r="W35" s="356"/>
      <c r="X35" s="357"/>
      <c r="Y35" s="83"/>
    </row>
    <row r="36" spans="1:25" ht="22.5" customHeight="1" thickTop="1" thickBot="1" x14ac:dyDescent="0.6">
      <c r="A36" s="205"/>
      <c r="B36" s="110" t="s">
        <v>169</v>
      </c>
      <c r="C36" s="111">
        <f>C34+C35</f>
        <v>2442</v>
      </c>
      <c r="D36" s="111">
        <f>D34+D35</f>
        <v>0</v>
      </c>
      <c r="E36" s="171">
        <f>E34+E35</f>
        <v>2221</v>
      </c>
      <c r="F36" s="172"/>
      <c r="G36" s="172"/>
      <c r="H36" s="172"/>
      <c r="I36" s="216"/>
      <c r="J36" s="171" t="s">
        <v>170</v>
      </c>
      <c r="K36" s="172"/>
      <c r="L36" s="172"/>
      <c r="M36" s="172"/>
      <c r="N36" s="173"/>
      <c r="O36" s="171">
        <f>O34+O35</f>
        <v>221</v>
      </c>
      <c r="P36" s="172"/>
      <c r="Q36" s="172"/>
      <c r="R36" s="172"/>
      <c r="S36" s="216"/>
      <c r="T36" s="171" t="s">
        <v>170</v>
      </c>
      <c r="U36" s="172"/>
      <c r="V36" s="172"/>
      <c r="W36" s="172"/>
      <c r="X36" s="173"/>
      <c r="Y36" s="83"/>
    </row>
    <row r="37" spans="1:25" ht="22.5" customHeight="1" x14ac:dyDescent="0.55000000000000004">
      <c r="A37" s="112"/>
      <c r="B37" s="113"/>
      <c r="C37" s="114"/>
      <c r="D37" s="114"/>
      <c r="E37" s="115"/>
      <c r="F37" s="115"/>
      <c r="G37" s="115"/>
      <c r="H37" s="115"/>
      <c r="I37" s="115"/>
      <c r="J37" s="115"/>
      <c r="K37" s="115"/>
      <c r="L37" s="115"/>
      <c r="M37" s="115"/>
      <c r="N37" s="115"/>
      <c r="O37" s="115"/>
      <c r="P37" s="115"/>
      <c r="Q37" s="115"/>
      <c r="R37" s="115"/>
      <c r="S37" s="115"/>
      <c r="T37" s="115"/>
      <c r="U37" s="115"/>
      <c r="V37" s="115"/>
      <c r="W37" s="115"/>
      <c r="X37" s="115"/>
      <c r="Y37" s="83"/>
    </row>
    <row r="38" spans="1:25" ht="19" x14ac:dyDescent="0.55000000000000004">
      <c r="A38" s="14" t="s">
        <v>25</v>
      </c>
      <c r="B38" s="14"/>
      <c r="O38" s="14" t="s">
        <v>25</v>
      </c>
      <c r="P38" s="15"/>
    </row>
    <row r="39" spans="1:25" ht="19.5" thickBot="1" x14ac:dyDescent="0.6">
      <c r="A39" s="14" t="s">
        <v>26</v>
      </c>
      <c r="B39" s="14"/>
      <c r="I39" s="14"/>
      <c r="O39" s="14" t="s">
        <v>26</v>
      </c>
      <c r="P39" s="15"/>
      <c r="R39" s="15"/>
      <c r="U39" s="14"/>
    </row>
    <row r="40" spans="1:25" ht="19.5" thickBot="1" x14ac:dyDescent="0.6">
      <c r="A40" s="14"/>
      <c r="B40" s="14"/>
      <c r="C40" s="116" t="s">
        <v>171</v>
      </c>
      <c r="D40" s="20">
        <v>10</v>
      </c>
      <c r="E40" s="17" t="s">
        <v>33</v>
      </c>
      <c r="F40" s="83"/>
      <c r="I40" s="60"/>
      <c r="M40" s="21"/>
      <c r="O40" s="17"/>
      <c r="P40" s="117" t="s">
        <v>172</v>
      </c>
      <c r="Q40" s="20">
        <v>10</v>
      </c>
      <c r="R40" s="17" t="s">
        <v>173</v>
      </c>
      <c r="U40" s="60"/>
      <c r="W40" s="21"/>
    </row>
    <row r="41" spans="1:25" ht="7.5" customHeight="1" thickBot="1" x14ac:dyDescent="0.6">
      <c r="B41" s="14"/>
      <c r="C41" s="22"/>
      <c r="D41" s="22"/>
      <c r="E41" s="15"/>
      <c r="O41" s="15"/>
      <c r="P41" s="15"/>
    </row>
    <row r="42" spans="1:25" ht="22.5" customHeight="1" x14ac:dyDescent="0.55000000000000004">
      <c r="A42" s="188" t="s">
        <v>11</v>
      </c>
      <c r="B42" s="189"/>
      <c r="C42" s="192" t="s">
        <v>157</v>
      </c>
      <c r="D42" s="192" t="s">
        <v>174</v>
      </c>
      <c r="E42" s="195" t="s">
        <v>27</v>
      </c>
      <c r="F42" s="196"/>
      <c r="G42" s="196"/>
      <c r="H42" s="196"/>
      <c r="I42" s="196"/>
      <c r="J42" s="196"/>
      <c r="K42" s="196"/>
      <c r="L42" s="196"/>
      <c r="M42" s="196"/>
      <c r="N42" s="197"/>
      <c r="O42" s="195" t="s">
        <v>27</v>
      </c>
      <c r="P42" s="196"/>
      <c r="Q42" s="196"/>
      <c r="R42" s="196"/>
      <c r="S42" s="196"/>
      <c r="T42" s="196"/>
      <c r="U42" s="196"/>
      <c r="V42" s="196"/>
      <c r="W42" s="196"/>
      <c r="X42" s="197"/>
    </row>
    <row r="43" spans="1:25" ht="22.5" customHeight="1" x14ac:dyDescent="0.55000000000000004">
      <c r="A43" s="190"/>
      <c r="B43" s="191"/>
      <c r="C43" s="193"/>
      <c r="D43" s="193"/>
      <c r="E43" s="198" t="s">
        <v>159</v>
      </c>
      <c r="F43" s="199"/>
      <c r="G43" s="199"/>
      <c r="H43" s="199"/>
      <c r="I43" s="200"/>
      <c r="J43" s="198" t="s">
        <v>160</v>
      </c>
      <c r="K43" s="199"/>
      <c r="L43" s="199"/>
      <c r="M43" s="199"/>
      <c r="N43" s="199"/>
      <c r="O43" s="201" t="s">
        <v>159</v>
      </c>
      <c r="P43" s="199"/>
      <c r="Q43" s="199"/>
      <c r="R43" s="199"/>
      <c r="S43" s="200"/>
      <c r="T43" s="198" t="s">
        <v>160</v>
      </c>
      <c r="U43" s="199"/>
      <c r="V43" s="199"/>
      <c r="W43" s="199"/>
      <c r="X43" s="200"/>
      <c r="Y43" s="83"/>
    </row>
    <row r="44" spans="1:25" ht="22.5" customHeight="1" x14ac:dyDescent="0.55000000000000004">
      <c r="A44" s="190"/>
      <c r="B44" s="191"/>
      <c r="C44" s="194"/>
      <c r="D44" s="194"/>
      <c r="E44" s="202" t="s">
        <v>77</v>
      </c>
      <c r="F44" s="175"/>
      <c r="G44" s="175"/>
      <c r="H44" s="175"/>
      <c r="I44" s="175"/>
      <c r="J44" s="175"/>
      <c r="K44" s="175"/>
      <c r="L44" s="175"/>
      <c r="M44" s="175"/>
      <c r="N44" s="176"/>
      <c r="O44" s="174" t="s">
        <v>78</v>
      </c>
      <c r="P44" s="175"/>
      <c r="Q44" s="175"/>
      <c r="R44" s="175"/>
      <c r="S44" s="175"/>
      <c r="T44" s="175"/>
      <c r="U44" s="175"/>
      <c r="V44" s="175"/>
      <c r="W44" s="175"/>
      <c r="X44" s="176"/>
    </row>
    <row r="45" spans="1:25" ht="55.5" customHeight="1" x14ac:dyDescent="0.55000000000000004">
      <c r="A45" s="190"/>
      <c r="B45" s="191"/>
      <c r="C45" s="194"/>
      <c r="D45" s="194"/>
      <c r="E45" s="23" t="s">
        <v>14</v>
      </c>
      <c r="F45" s="118" t="s">
        <v>175</v>
      </c>
      <c r="G45" s="84" t="s">
        <v>86</v>
      </c>
      <c r="H45" s="177" t="s">
        <v>85</v>
      </c>
      <c r="I45" s="177"/>
      <c r="J45" s="24" t="s">
        <v>14</v>
      </c>
      <c r="K45" s="118" t="s">
        <v>175</v>
      </c>
      <c r="L45" s="84" t="s">
        <v>86</v>
      </c>
      <c r="M45" s="177" t="s">
        <v>85</v>
      </c>
      <c r="N45" s="178"/>
      <c r="O45" s="23" t="s">
        <v>14</v>
      </c>
      <c r="P45" s="118" t="s">
        <v>175</v>
      </c>
      <c r="Q45" s="84" t="s">
        <v>86</v>
      </c>
      <c r="R45" s="177" t="s">
        <v>85</v>
      </c>
      <c r="S45" s="177"/>
      <c r="T45" s="24" t="s">
        <v>14</v>
      </c>
      <c r="U45" s="118" t="s">
        <v>175</v>
      </c>
      <c r="V45" s="84" t="s">
        <v>86</v>
      </c>
      <c r="W45" s="177" t="s">
        <v>85</v>
      </c>
      <c r="X45" s="178"/>
    </row>
    <row r="46" spans="1:25" ht="22.5" customHeight="1" x14ac:dyDescent="0.55000000000000004">
      <c r="A46" s="179" t="s">
        <v>16</v>
      </c>
      <c r="B46" s="180"/>
      <c r="C46" s="185">
        <f>SUM(G48,L48)</f>
        <v>1206</v>
      </c>
      <c r="D46" s="185">
        <f>SUM(H48,M48)</f>
        <v>0</v>
      </c>
      <c r="E46" s="88">
        <v>1</v>
      </c>
      <c r="F46" s="18" t="s">
        <v>31</v>
      </c>
      <c r="G46" s="87">
        <v>649</v>
      </c>
      <c r="H46" s="169">
        <f>G46</f>
        <v>649</v>
      </c>
      <c r="I46" s="169"/>
      <c r="J46" s="85">
        <v>1</v>
      </c>
      <c r="K46" s="119"/>
      <c r="L46" s="101"/>
      <c r="M46" s="169">
        <f>L46</f>
        <v>0</v>
      </c>
      <c r="N46" s="170"/>
      <c r="O46" s="88">
        <v>1</v>
      </c>
      <c r="P46" s="18" t="s">
        <v>31</v>
      </c>
      <c r="Q46" s="87">
        <v>649</v>
      </c>
      <c r="R46" s="169">
        <f>Q46</f>
        <v>649</v>
      </c>
      <c r="S46" s="169"/>
      <c r="T46" s="85">
        <v>1</v>
      </c>
      <c r="U46" s="119"/>
      <c r="V46" s="101"/>
      <c r="W46" s="169">
        <f>V46</f>
        <v>0</v>
      </c>
      <c r="X46" s="170"/>
    </row>
    <row r="47" spans="1:25" ht="22.5" customHeight="1" x14ac:dyDescent="0.55000000000000004">
      <c r="A47" s="181"/>
      <c r="B47" s="182"/>
      <c r="C47" s="186"/>
      <c r="D47" s="186"/>
      <c r="E47" s="85">
        <v>2</v>
      </c>
      <c r="F47" s="18" t="s">
        <v>32</v>
      </c>
      <c r="G47" s="87">
        <v>557</v>
      </c>
      <c r="H47" s="169">
        <f>G47</f>
        <v>557</v>
      </c>
      <c r="I47" s="169"/>
      <c r="J47" s="85">
        <v>2</v>
      </c>
      <c r="K47" s="119"/>
      <c r="L47" s="101"/>
      <c r="M47" s="169">
        <f>L47</f>
        <v>0</v>
      </c>
      <c r="N47" s="170"/>
      <c r="O47" s="85">
        <v>2</v>
      </c>
      <c r="P47" s="18" t="s">
        <v>32</v>
      </c>
      <c r="Q47" s="87">
        <v>557</v>
      </c>
      <c r="R47" s="169">
        <f>Q47</f>
        <v>557</v>
      </c>
      <c r="S47" s="169"/>
      <c r="T47" s="85">
        <v>2</v>
      </c>
      <c r="U47" s="119"/>
      <c r="V47" s="101"/>
      <c r="W47" s="169">
        <f>V47</f>
        <v>0</v>
      </c>
      <c r="X47" s="170"/>
    </row>
    <row r="48" spans="1:25" ht="22.5" customHeight="1" thickBot="1" x14ac:dyDescent="0.6">
      <c r="A48" s="183"/>
      <c r="B48" s="184"/>
      <c r="C48" s="187"/>
      <c r="D48" s="187"/>
      <c r="E48" s="168" t="s">
        <v>19</v>
      </c>
      <c r="F48" s="168"/>
      <c r="G48" s="162">
        <f>SUM(H46:I47)</f>
        <v>1206</v>
      </c>
      <c r="H48" s="163"/>
      <c r="I48" s="164"/>
      <c r="J48" s="165" t="s">
        <v>19</v>
      </c>
      <c r="K48" s="166"/>
      <c r="L48" s="162">
        <f>SUM(M46:N47)</f>
        <v>0</v>
      </c>
      <c r="M48" s="163"/>
      <c r="N48" s="167"/>
      <c r="O48" s="168" t="s">
        <v>19</v>
      </c>
      <c r="P48" s="168"/>
      <c r="Q48" s="162">
        <f>SUM(R46:S47)</f>
        <v>1206</v>
      </c>
      <c r="R48" s="163"/>
      <c r="S48" s="164"/>
      <c r="T48" s="165" t="s">
        <v>19</v>
      </c>
      <c r="U48" s="166"/>
      <c r="V48" s="162">
        <f>SUM(W46:X47)</f>
        <v>0</v>
      </c>
      <c r="W48" s="163"/>
      <c r="X48" s="167"/>
    </row>
  </sheetData>
  <mergeCells count="129">
    <mergeCell ref="A12:A14"/>
    <mergeCell ref="E12:I12"/>
    <mergeCell ref="J12:N12"/>
    <mergeCell ref="O12:S12"/>
    <mergeCell ref="T12:X12"/>
    <mergeCell ref="T14:X14"/>
    <mergeCell ref="A15:A33"/>
    <mergeCell ref="A1:N1"/>
    <mergeCell ref="A2:X2"/>
    <mergeCell ref="A9:B11"/>
    <mergeCell ref="C9:C11"/>
    <mergeCell ref="D9:D11"/>
    <mergeCell ref="E9:N9"/>
    <mergeCell ref="O9:X9"/>
    <mergeCell ref="E10:I10"/>
    <mergeCell ref="J10:N10"/>
    <mergeCell ref="O10:S10"/>
    <mergeCell ref="T10:X10"/>
    <mergeCell ref="E11:N11"/>
    <mergeCell ref="O11:X11"/>
    <mergeCell ref="B15:B27"/>
    <mergeCell ref="C15:C27"/>
    <mergeCell ref="D15:D27"/>
    <mergeCell ref="E15:E16"/>
    <mergeCell ref="E13:I13"/>
    <mergeCell ref="W15:W16"/>
    <mergeCell ref="X15:X16"/>
    <mergeCell ref="M15:M16"/>
    <mergeCell ref="N15:N16"/>
    <mergeCell ref="J13:N13"/>
    <mergeCell ref="O13:S13"/>
    <mergeCell ref="T13:X13"/>
    <mergeCell ref="O15:O16"/>
    <mergeCell ref="P15:P16"/>
    <mergeCell ref="Q15:Q16"/>
    <mergeCell ref="R15:R16"/>
    <mergeCell ref="E14:I14"/>
    <mergeCell ref="J14:N14"/>
    <mergeCell ref="O14:S14"/>
    <mergeCell ref="S15:S16"/>
    <mergeCell ref="K15:K16"/>
    <mergeCell ref="L15:L16"/>
    <mergeCell ref="T15:T16"/>
    <mergeCell ref="U15:U16"/>
    <mergeCell ref="V15:V16"/>
    <mergeCell ref="G15:G16"/>
    <mergeCell ref="H15:H16"/>
    <mergeCell ref="I15:I16"/>
    <mergeCell ref="J15:J16"/>
    <mergeCell ref="E30:I30"/>
    <mergeCell ref="J30:N30"/>
    <mergeCell ref="O30:S30"/>
    <mergeCell ref="T30:X30"/>
    <mergeCell ref="T27:U27"/>
    <mergeCell ref="V27:X27"/>
    <mergeCell ref="E28:I28"/>
    <mergeCell ref="J28:N28"/>
    <mergeCell ref="O28:S28"/>
    <mergeCell ref="T28:X28"/>
    <mergeCell ref="E27:F27"/>
    <mergeCell ref="G27:I27"/>
    <mergeCell ref="J27:K27"/>
    <mergeCell ref="L27:N27"/>
    <mergeCell ref="O27:P27"/>
    <mergeCell ref="Q27:S27"/>
    <mergeCell ref="T29:X29"/>
    <mergeCell ref="E29:I29"/>
    <mergeCell ref="J29:N29"/>
    <mergeCell ref="O29:S29"/>
    <mergeCell ref="F15:F16"/>
    <mergeCell ref="A34:A36"/>
    <mergeCell ref="E34:I34"/>
    <mergeCell ref="J34:N34"/>
    <mergeCell ref="O34:S34"/>
    <mergeCell ref="T34:X34"/>
    <mergeCell ref="E35:I35"/>
    <mergeCell ref="E31:I31"/>
    <mergeCell ref="J31:N31"/>
    <mergeCell ref="O31:S31"/>
    <mergeCell ref="T31:X31"/>
    <mergeCell ref="E32:I32"/>
    <mergeCell ref="J32:N32"/>
    <mergeCell ref="O32:S32"/>
    <mergeCell ref="T32:X32"/>
    <mergeCell ref="J35:N35"/>
    <mergeCell ref="O35:S35"/>
    <mergeCell ref="T35:X35"/>
    <mergeCell ref="E36:I36"/>
    <mergeCell ref="J36:N36"/>
    <mergeCell ref="O36:S36"/>
    <mergeCell ref="T36:X36"/>
    <mergeCell ref="E33:I33"/>
    <mergeCell ref="J33:N33"/>
    <mergeCell ref="O33:S33"/>
    <mergeCell ref="T33:X33"/>
    <mergeCell ref="O44:X44"/>
    <mergeCell ref="H45:I45"/>
    <mergeCell ref="M45:N45"/>
    <mergeCell ref="R45:S45"/>
    <mergeCell ref="W45:X45"/>
    <mergeCell ref="A46:B48"/>
    <mergeCell ref="C46:C48"/>
    <mergeCell ref="D46:D48"/>
    <mergeCell ref="H46:I46"/>
    <mergeCell ref="M46:N46"/>
    <mergeCell ref="A42:B45"/>
    <mergeCell ref="C42:C45"/>
    <mergeCell ref="D42:D45"/>
    <mergeCell ref="E42:N42"/>
    <mergeCell ref="O42:X42"/>
    <mergeCell ref="E43:I43"/>
    <mergeCell ref="J43:N43"/>
    <mergeCell ref="O43:S43"/>
    <mergeCell ref="T43:X43"/>
    <mergeCell ref="E44:N44"/>
    <mergeCell ref="T48:U48"/>
    <mergeCell ref="V48:X48"/>
    <mergeCell ref="E48:F48"/>
    <mergeCell ref="G48:I48"/>
    <mergeCell ref="J48:K48"/>
    <mergeCell ref="L48:N48"/>
    <mergeCell ref="O48:P48"/>
    <mergeCell ref="Q48:S48"/>
    <mergeCell ref="R46:S46"/>
    <mergeCell ref="W46:X46"/>
    <mergeCell ref="H47:I47"/>
    <mergeCell ref="M47:N47"/>
    <mergeCell ref="R47:S47"/>
    <mergeCell ref="W47:X47"/>
  </mergeCells>
  <phoneticPr fontId="4"/>
  <printOptions horizontalCentered="1" verticalCentered="1"/>
  <pageMargins left="0.19685039370078741" right="0.19685039370078741" top="0.39370078740157483" bottom="0.39370078740157483" header="0.27559055118110237" footer="0.31496062992125984"/>
  <pageSetup paperSize="9" scale="28"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D3E39-74B6-42B4-ABE4-4C00AF23FDAA}">
  <sheetPr codeName="Sheet2">
    <pageSetUpPr fitToPage="1"/>
  </sheetPr>
  <dimension ref="A1:BI90"/>
  <sheetViews>
    <sheetView tabSelected="1" view="pageBreakPreview" topLeftCell="B2" zoomScale="80" zoomScaleNormal="84" zoomScaleSheetLayoutView="80" workbookViewId="0">
      <selection activeCell="C9" sqref="C9"/>
    </sheetView>
  </sheetViews>
  <sheetFormatPr defaultColWidth="9" defaultRowHeight="18" outlineLevelRow="1" x14ac:dyDescent="0.55000000000000004"/>
  <cols>
    <col min="1" max="1" width="27.08203125" style="33" customWidth="1"/>
    <col min="2" max="2" width="23.5" style="33" customWidth="1"/>
    <col min="3" max="3" width="14.5" style="33" bestFit="1" customWidth="1"/>
    <col min="4" max="5" width="6.08203125" style="33" customWidth="1"/>
    <col min="6" max="7" width="11.08203125" style="33" customWidth="1"/>
    <col min="8" max="18" width="11.25" style="33" customWidth="1"/>
    <col min="19" max="19" width="9" style="33" customWidth="1"/>
    <col min="20" max="20" width="5.08203125" style="33" customWidth="1"/>
    <col min="21" max="21" width="27.58203125" style="35" customWidth="1"/>
    <col min="22" max="24" width="14.83203125" style="35" customWidth="1"/>
    <col min="25" max="33" width="15.08203125" style="35" customWidth="1"/>
    <col min="34" max="34" width="9" style="35" customWidth="1"/>
    <col min="35" max="61" width="15" style="35" customWidth="1"/>
    <col min="62" max="62" width="15" style="33" customWidth="1"/>
    <col min="63" max="16384" width="9" style="33"/>
  </cols>
  <sheetData>
    <row r="1" spans="1:19" ht="16.5" hidden="1" customHeight="1" outlineLevel="1" x14ac:dyDescent="0.55000000000000004">
      <c r="A1" s="305" t="s">
        <v>10</v>
      </c>
      <c r="B1" s="305"/>
      <c r="C1" s="305"/>
      <c r="D1" s="305"/>
      <c r="E1" s="305"/>
      <c r="F1" s="305"/>
      <c r="G1" s="305"/>
      <c r="H1" s="305"/>
      <c r="I1" s="305"/>
      <c r="J1" s="305"/>
      <c r="K1" s="305"/>
      <c r="L1" s="305"/>
      <c r="M1" s="305"/>
      <c r="N1" s="305"/>
      <c r="O1" s="305"/>
      <c r="P1" s="305"/>
      <c r="Q1" s="305"/>
      <c r="R1" s="305"/>
      <c r="S1" s="305"/>
    </row>
    <row r="2" spans="1:19" ht="24" customHeight="1" collapsed="1" x14ac:dyDescent="0.55000000000000004">
      <c r="A2" s="306" t="s">
        <v>34</v>
      </c>
      <c r="B2" s="306"/>
      <c r="C2" s="306"/>
      <c r="D2" s="306"/>
      <c r="E2" s="306"/>
      <c r="F2" s="306"/>
      <c r="G2" s="306"/>
      <c r="H2" s="306"/>
      <c r="I2" s="306"/>
      <c r="J2" s="306"/>
      <c r="K2" s="306"/>
      <c r="L2" s="306"/>
      <c r="M2" s="306"/>
      <c r="N2" s="306"/>
      <c r="O2" s="306"/>
      <c r="P2" s="306"/>
      <c r="Q2" s="306"/>
      <c r="R2" s="306"/>
      <c r="S2" s="306"/>
    </row>
    <row r="3" spans="1:19" ht="30" customHeight="1" x14ac:dyDescent="0.55000000000000004">
      <c r="A3" s="3" t="s">
        <v>236</v>
      </c>
      <c r="B3" s="1"/>
      <c r="C3" s="1"/>
      <c r="D3" s="1"/>
      <c r="E3" s="1"/>
      <c r="F3" s="1"/>
      <c r="G3" s="1"/>
      <c r="H3" s="1"/>
      <c r="I3" s="1"/>
      <c r="J3" s="1"/>
      <c r="K3" s="1"/>
      <c r="L3" s="1"/>
      <c r="M3" s="1"/>
      <c r="N3" s="1"/>
      <c r="O3" s="1"/>
      <c r="P3" s="1"/>
      <c r="Q3" s="1"/>
      <c r="R3" s="1"/>
    </row>
    <row r="4" spans="1:19" ht="30" customHeight="1" thickBot="1" x14ac:dyDescent="0.6">
      <c r="A4" s="2" t="s">
        <v>0</v>
      </c>
      <c r="B4" s="3"/>
      <c r="C4" s="3"/>
      <c r="D4" s="3"/>
      <c r="E4" s="3"/>
      <c r="F4" s="3"/>
      <c r="G4" s="3"/>
      <c r="H4" s="1"/>
      <c r="I4" s="3" t="s">
        <v>103</v>
      </c>
      <c r="J4" s="3"/>
      <c r="K4" s="3"/>
      <c r="L4" s="3"/>
      <c r="N4" s="3"/>
      <c r="O4" s="3"/>
      <c r="R4" s="1"/>
      <c r="S4" s="1"/>
    </row>
    <row r="5" spans="1:19" ht="30" customHeight="1" thickBot="1" x14ac:dyDescent="0.6">
      <c r="A5" s="2" t="s">
        <v>146</v>
      </c>
      <c r="B5" s="65" t="s">
        <v>87</v>
      </c>
      <c r="C5" s="82">
        <v>750</v>
      </c>
      <c r="D5" s="55" t="s">
        <v>44</v>
      </c>
      <c r="E5" s="3"/>
      <c r="F5" s="3"/>
      <c r="G5" s="3"/>
      <c r="H5" s="1"/>
      <c r="I5" s="3" t="s">
        <v>176</v>
      </c>
      <c r="J5" s="63"/>
      <c r="K5" s="63"/>
      <c r="M5" s="4" t="s">
        <v>2</v>
      </c>
      <c r="N5" s="5">
        <v>0.16</v>
      </c>
      <c r="O5" s="6"/>
      <c r="R5" s="1"/>
      <c r="S5" s="1"/>
    </row>
    <row r="6" spans="1:19" ht="30" customHeight="1" thickBot="1" x14ac:dyDescent="0.6">
      <c r="A6" s="2"/>
      <c r="B6" s="65" t="s">
        <v>88</v>
      </c>
      <c r="C6" s="82">
        <v>420</v>
      </c>
      <c r="D6" s="55" t="s">
        <v>44</v>
      </c>
      <c r="E6" s="3"/>
      <c r="F6" s="3"/>
      <c r="G6" s="3"/>
      <c r="H6" s="1"/>
      <c r="I6" s="3" t="s">
        <v>177</v>
      </c>
      <c r="J6" s="63"/>
      <c r="K6" s="63"/>
      <c r="M6" s="4" t="s">
        <v>2</v>
      </c>
      <c r="N6" s="7">
        <v>0.1</v>
      </c>
      <c r="O6" s="8"/>
      <c r="R6" s="1"/>
      <c r="S6" s="1"/>
    </row>
    <row r="7" spans="1:19" ht="30" customHeight="1" thickBot="1" x14ac:dyDescent="0.6">
      <c r="A7" s="2" t="s">
        <v>147</v>
      </c>
      <c r="B7" s="65" t="s">
        <v>87</v>
      </c>
      <c r="C7" s="82">
        <v>600</v>
      </c>
      <c r="D7" s="55" t="s">
        <v>44</v>
      </c>
      <c r="E7" s="3"/>
      <c r="F7" s="3"/>
      <c r="G7" s="3"/>
      <c r="H7" s="1"/>
      <c r="I7" s="3" t="s">
        <v>178</v>
      </c>
      <c r="J7" s="63"/>
      <c r="K7" s="63"/>
      <c r="M7" s="4" t="s">
        <v>2</v>
      </c>
      <c r="N7" s="7">
        <v>0.08</v>
      </c>
      <c r="O7" s="8" t="s">
        <v>3</v>
      </c>
      <c r="R7" s="1"/>
      <c r="S7" s="1"/>
    </row>
    <row r="8" spans="1:19" ht="30" customHeight="1" thickBot="1" x14ac:dyDescent="0.6">
      <c r="A8" s="2"/>
      <c r="B8" s="65" t="s">
        <v>88</v>
      </c>
      <c r="C8" s="82">
        <v>250</v>
      </c>
      <c r="D8" s="55" t="s">
        <v>44</v>
      </c>
      <c r="E8" s="3"/>
      <c r="F8" s="3"/>
      <c r="G8" s="3"/>
      <c r="H8" s="1"/>
      <c r="I8" s="1"/>
      <c r="J8" s="1"/>
      <c r="K8" s="1"/>
      <c r="L8" s="1"/>
      <c r="N8" s="1"/>
      <c r="O8" s="1"/>
      <c r="R8" s="1"/>
      <c r="S8" s="1"/>
    </row>
    <row r="9" spans="1:19" ht="30" customHeight="1" thickBot="1" x14ac:dyDescent="0.6">
      <c r="A9" s="2" t="s">
        <v>148</v>
      </c>
      <c r="B9" s="65" t="s">
        <v>87</v>
      </c>
      <c r="C9" s="82">
        <v>800</v>
      </c>
      <c r="D9" s="55" t="s">
        <v>44</v>
      </c>
      <c r="E9" s="3"/>
      <c r="F9" s="3"/>
      <c r="G9" s="3"/>
      <c r="H9" s="1"/>
      <c r="I9" s="3" t="s">
        <v>230</v>
      </c>
      <c r="J9" s="1"/>
      <c r="K9" s="1"/>
      <c r="L9" s="1"/>
      <c r="N9" s="1"/>
      <c r="O9" s="1"/>
      <c r="R9" s="1"/>
      <c r="S9" s="1"/>
    </row>
    <row r="10" spans="1:19" ht="30" customHeight="1" thickBot="1" x14ac:dyDescent="0.6">
      <c r="A10" s="2"/>
      <c r="B10" s="65" t="s">
        <v>88</v>
      </c>
      <c r="C10" s="82">
        <v>450</v>
      </c>
      <c r="D10" s="55" t="s">
        <v>44</v>
      </c>
      <c r="E10" s="3"/>
      <c r="F10" s="3"/>
      <c r="G10" s="3"/>
      <c r="H10" s="1"/>
      <c r="I10" s="33" t="s">
        <v>231</v>
      </c>
      <c r="J10" s="1"/>
      <c r="K10" s="1"/>
      <c r="L10" s="121">
        <f>R68</f>
        <v>10451</v>
      </c>
      <c r="M10" s="1" t="s">
        <v>179</v>
      </c>
      <c r="N10" s="1"/>
      <c r="O10" s="1"/>
      <c r="R10" s="35"/>
      <c r="S10" s="1"/>
    </row>
    <row r="11" spans="1:19" ht="30" customHeight="1" thickBot="1" x14ac:dyDescent="0.6">
      <c r="A11" s="2" t="s">
        <v>149</v>
      </c>
      <c r="B11" s="65" t="s">
        <v>87</v>
      </c>
      <c r="C11" s="82">
        <v>520</v>
      </c>
      <c r="D11" s="55" t="s">
        <v>44</v>
      </c>
      <c r="E11" s="3"/>
      <c r="F11" s="3"/>
      <c r="G11" s="3"/>
      <c r="H11" s="1"/>
      <c r="I11" s="33" t="s">
        <v>232</v>
      </c>
      <c r="J11" s="72"/>
      <c r="K11" s="72"/>
      <c r="L11" s="121">
        <f>収支計画書!C33</f>
        <v>13558</v>
      </c>
      <c r="M11" s="1" t="s">
        <v>179</v>
      </c>
      <c r="O11" s="3"/>
      <c r="R11" s="35"/>
      <c r="S11" s="3"/>
    </row>
    <row r="12" spans="1:19" ht="30" customHeight="1" thickBot="1" x14ac:dyDescent="0.6">
      <c r="A12" s="3"/>
      <c r="B12" s="65" t="s">
        <v>88</v>
      </c>
      <c r="C12" s="82">
        <v>150</v>
      </c>
      <c r="D12" s="55" t="s">
        <v>44</v>
      </c>
      <c r="E12" s="3"/>
      <c r="F12" s="3"/>
      <c r="G12" s="3"/>
      <c r="I12" s="159" t="s">
        <v>233</v>
      </c>
      <c r="J12" s="72"/>
      <c r="K12" s="72"/>
      <c r="L12" s="121">
        <v>5000</v>
      </c>
      <c r="M12" s="1" t="s">
        <v>179</v>
      </c>
      <c r="N12" s="122"/>
      <c r="R12" s="35"/>
    </row>
    <row r="13" spans="1:19" ht="30" customHeight="1" thickBot="1" x14ac:dyDescent="0.6">
      <c r="A13" s="3"/>
      <c r="B13" s="75" t="s">
        <v>81</v>
      </c>
      <c r="C13" s="120"/>
      <c r="D13" s="55"/>
      <c r="E13" s="3"/>
      <c r="F13" s="3"/>
      <c r="G13" s="3"/>
      <c r="I13" s="33" t="s">
        <v>234</v>
      </c>
      <c r="K13" s="74"/>
      <c r="L13" s="121">
        <f>IF(L10&gt;L12,L12,IF(L11&lt;L10,L11,L10))</f>
        <v>5000</v>
      </c>
      <c r="M13" s="1" t="s">
        <v>179</v>
      </c>
      <c r="N13" s="122"/>
      <c r="R13" s="35"/>
    </row>
    <row r="14" spans="1:19" ht="30" customHeight="1" x14ac:dyDescent="0.55000000000000004">
      <c r="A14" s="3"/>
      <c r="B14" s="75"/>
      <c r="C14" s="120"/>
      <c r="D14" s="55"/>
      <c r="E14" s="3"/>
      <c r="F14" s="3"/>
      <c r="G14" s="3"/>
      <c r="I14" s="75" t="s">
        <v>235</v>
      </c>
      <c r="J14" s="123"/>
      <c r="K14" s="74"/>
      <c r="L14" s="1"/>
      <c r="M14" s="1"/>
      <c r="N14" s="1"/>
      <c r="O14" s="1"/>
      <c r="Q14" s="1"/>
      <c r="R14" s="1"/>
    </row>
    <row r="15" spans="1:19" ht="30" customHeight="1" x14ac:dyDescent="0.55000000000000004">
      <c r="A15" s="3"/>
      <c r="B15" s="65"/>
      <c r="C15" s="120"/>
      <c r="D15" s="55"/>
      <c r="E15" s="3"/>
      <c r="F15" s="3"/>
      <c r="G15" s="3"/>
      <c r="I15" s="75"/>
      <c r="J15" s="123"/>
      <c r="K15" s="74"/>
      <c r="L15" s="1"/>
      <c r="M15" s="1"/>
      <c r="N15" s="1"/>
      <c r="O15" s="1"/>
      <c r="Q15" s="1"/>
      <c r="R15" s="1"/>
    </row>
    <row r="16" spans="1:19" ht="30" customHeight="1" thickBot="1" x14ac:dyDescent="0.6">
      <c r="A16" s="3"/>
      <c r="B16" s="65"/>
      <c r="C16" s="120"/>
      <c r="D16" s="55"/>
      <c r="E16" s="3"/>
      <c r="F16" s="3"/>
      <c r="G16" s="3"/>
      <c r="I16" s="3" t="s">
        <v>61</v>
      </c>
      <c r="J16" s="75"/>
      <c r="K16" s="74"/>
      <c r="L16" s="1"/>
      <c r="M16" s="1"/>
      <c r="N16" s="1"/>
      <c r="O16" s="1"/>
      <c r="Q16" s="1"/>
      <c r="R16" s="1"/>
    </row>
    <row r="17" spans="1:61" ht="30" customHeight="1" thickBot="1" x14ac:dyDescent="0.6">
      <c r="A17" s="3"/>
      <c r="B17" s="65"/>
      <c r="C17" s="120"/>
      <c r="D17" s="55"/>
      <c r="E17" s="3"/>
      <c r="F17" s="3"/>
      <c r="G17" s="3"/>
      <c r="I17" s="1" t="s">
        <v>180</v>
      </c>
      <c r="J17" s="124">
        <f>SUM(収支計画書!H17:H26)+IF(収支計画書!R17="",0,SUM(収支計画書!R17:R26))</f>
        <v>11</v>
      </c>
      <c r="K17" s="74" t="s">
        <v>63</v>
      </c>
      <c r="L17" s="1"/>
      <c r="M17" s="1"/>
      <c r="N17" s="1"/>
      <c r="O17" s="1"/>
      <c r="Q17" s="1"/>
      <c r="R17" s="1"/>
    </row>
    <row r="18" spans="1:61" ht="30" customHeight="1" x14ac:dyDescent="0.55000000000000004">
      <c r="A18" s="1"/>
      <c r="C18" s="1"/>
      <c r="D18" s="1"/>
      <c r="E18" s="1"/>
      <c r="F18" s="1"/>
      <c r="G18" s="3"/>
      <c r="H18" s="1"/>
      <c r="I18" s="75" t="s">
        <v>181</v>
      </c>
      <c r="J18" s="125"/>
      <c r="K18" s="74"/>
      <c r="L18" s="1"/>
      <c r="M18" s="1"/>
      <c r="N18" s="1"/>
      <c r="O18" s="1"/>
      <c r="Q18" s="1"/>
      <c r="R18" s="1"/>
    </row>
    <row r="19" spans="1:61" ht="30" customHeight="1" thickBot="1" x14ac:dyDescent="0.6">
      <c r="A19" s="3" t="s">
        <v>60</v>
      </c>
      <c r="B19" s="9"/>
      <c r="C19" s="1"/>
      <c r="D19" s="1"/>
      <c r="E19" s="1"/>
      <c r="F19" s="1"/>
      <c r="G19" s="1"/>
      <c r="H19" s="1"/>
      <c r="I19" s="1"/>
      <c r="J19" s="1"/>
      <c r="K19" s="1"/>
      <c r="L19" s="1"/>
      <c r="M19" s="1"/>
      <c r="N19" s="1"/>
      <c r="O19" s="1"/>
      <c r="P19" s="1"/>
      <c r="Q19" s="1"/>
      <c r="R19" s="1"/>
    </row>
    <row r="20" spans="1:61" ht="30" customHeight="1" x14ac:dyDescent="0.55000000000000004">
      <c r="A20" s="76" t="s">
        <v>6</v>
      </c>
      <c r="B20" s="1"/>
      <c r="C20" s="1"/>
      <c r="D20" s="1"/>
      <c r="E20" s="1"/>
      <c r="F20" s="312" t="s">
        <v>240</v>
      </c>
      <c r="G20" s="313"/>
      <c r="H20" s="313"/>
      <c r="I20" s="313"/>
      <c r="J20" s="313"/>
      <c r="K20" s="313"/>
      <c r="L20" s="313"/>
      <c r="M20" s="313"/>
      <c r="N20" s="313"/>
      <c r="O20" s="313"/>
      <c r="P20" s="314"/>
      <c r="Q20" s="68" t="s">
        <v>241</v>
      </c>
      <c r="R20" s="310" t="s">
        <v>5</v>
      </c>
      <c r="U20" s="35" t="s">
        <v>122</v>
      </c>
      <c r="AI20" s="35" t="s">
        <v>122</v>
      </c>
      <c r="AW20" s="35" t="s">
        <v>122</v>
      </c>
    </row>
    <row r="21" spans="1:61" ht="30" customHeight="1" thickBot="1" x14ac:dyDescent="0.6">
      <c r="A21" s="76" t="s">
        <v>43</v>
      </c>
      <c r="B21" s="1"/>
      <c r="C21" s="1"/>
      <c r="D21" s="1"/>
      <c r="E21" s="1"/>
      <c r="F21" s="69" t="s">
        <v>97</v>
      </c>
      <c r="G21" s="66" t="s">
        <v>98</v>
      </c>
      <c r="H21" s="66" t="s">
        <v>36</v>
      </c>
      <c r="I21" s="66" t="s">
        <v>37</v>
      </c>
      <c r="J21" s="66" t="s">
        <v>38</v>
      </c>
      <c r="K21" s="67" t="s">
        <v>39</v>
      </c>
      <c r="L21" s="67" t="s">
        <v>40</v>
      </c>
      <c r="M21" s="67" t="s">
        <v>41</v>
      </c>
      <c r="N21" s="67" t="s">
        <v>42</v>
      </c>
      <c r="O21" s="67" t="s">
        <v>7</v>
      </c>
      <c r="P21" s="67" t="s">
        <v>8</v>
      </c>
      <c r="Q21" s="67" t="s">
        <v>79</v>
      </c>
      <c r="R21" s="311"/>
      <c r="U21" s="35" t="s">
        <v>55</v>
      </c>
      <c r="V21" s="81" t="s">
        <v>109</v>
      </c>
      <c r="W21" s="81" t="s">
        <v>110</v>
      </c>
      <c r="X21" s="81" t="s">
        <v>111</v>
      </c>
      <c r="Y21" s="81" t="s">
        <v>112</v>
      </c>
      <c r="Z21" s="81" t="s">
        <v>113</v>
      </c>
      <c r="AA21" s="81" t="s">
        <v>114</v>
      </c>
      <c r="AB21" s="81" t="s">
        <v>115</v>
      </c>
      <c r="AC21" s="81" t="s">
        <v>116</v>
      </c>
      <c r="AD21" s="81" t="s">
        <v>117</v>
      </c>
      <c r="AE21" s="81" t="s">
        <v>118</v>
      </c>
      <c r="AF21" s="81" t="s">
        <v>119</v>
      </c>
      <c r="AG21" s="81" t="s">
        <v>120</v>
      </c>
      <c r="AI21" s="35" t="s">
        <v>121</v>
      </c>
      <c r="AJ21" s="81" t="s">
        <v>109</v>
      </c>
      <c r="AK21" s="81" t="s">
        <v>110</v>
      </c>
      <c r="AL21" s="81" t="s">
        <v>111</v>
      </c>
      <c r="AM21" s="81" t="s">
        <v>112</v>
      </c>
      <c r="AN21" s="81" t="s">
        <v>113</v>
      </c>
      <c r="AO21" s="81" t="s">
        <v>114</v>
      </c>
      <c r="AP21" s="81" t="s">
        <v>115</v>
      </c>
      <c r="AQ21" s="81" t="s">
        <v>116</v>
      </c>
      <c r="AR21" s="81" t="s">
        <v>117</v>
      </c>
      <c r="AS21" s="81" t="s">
        <v>118</v>
      </c>
      <c r="AT21" s="81" t="s">
        <v>119</v>
      </c>
      <c r="AU21" s="81" t="s">
        <v>120</v>
      </c>
      <c r="AW21" s="35" t="s">
        <v>126</v>
      </c>
      <c r="AX21" s="81" t="s">
        <v>109</v>
      </c>
      <c r="AY21" s="81" t="s">
        <v>110</v>
      </c>
      <c r="AZ21" s="81" t="s">
        <v>111</v>
      </c>
      <c r="BA21" s="81" t="s">
        <v>112</v>
      </c>
      <c r="BB21" s="81" t="s">
        <v>113</v>
      </c>
      <c r="BC21" s="81" t="s">
        <v>114</v>
      </c>
      <c r="BD21" s="81" t="s">
        <v>115</v>
      </c>
      <c r="BE21" s="81" t="s">
        <v>116</v>
      </c>
      <c r="BF21" s="81" t="s">
        <v>117</v>
      </c>
      <c r="BG21" s="81" t="s">
        <v>118</v>
      </c>
      <c r="BH21" s="81" t="s">
        <v>119</v>
      </c>
      <c r="BI21" s="81" t="s">
        <v>120</v>
      </c>
    </row>
    <row r="22" spans="1:61" ht="30" customHeight="1" x14ac:dyDescent="0.55000000000000004">
      <c r="A22" s="307" t="s">
        <v>80</v>
      </c>
      <c r="B22" s="308"/>
      <c r="C22" s="308"/>
      <c r="D22" s="308"/>
      <c r="E22" s="309"/>
      <c r="F22" s="58">
        <v>100</v>
      </c>
      <c r="G22" s="58">
        <v>100</v>
      </c>
      <c r="H22" s="58">
        <v>100</v>
      </c>
      <c r="I22" s="58">
        <v>100</v>
      </c>
      <c r="J22" s="58">
        <v>100</v>
      </c>
      <c r="K22" s="58">
        <v>100</v>
      </c>
      <c r="L22" s="58">
        <v>100</v>
      </c>
      <c r="M22" s="58">
        <v>100</v>
      </c>
      <c r="N22" s="58">
        <v>100</v>
      </c>
      <c r="O22" s="58">
        <v>100</v>
      </c>
      <c r="P22" s="58">
        <v>100</v>
      </c>
      <c r="Q22" s="58">
        <v>100</v>
      </c>
      <c r="R22" s="11">
        <f t="shared" ref="R22:R88" si="0">SUM(F22:Q22)</f>
        <v>1200</v>
      </c>
      <c r="V22" s="35" t="s">
        <v>106</v>
      </c>
      <c r="W22" s="35" t="s">
        <v>106</v>
      </c>
      <c r="X22" s="35" t="s">
        <v>106</v>
      </c>
      <c r="Y22" s="35" t="s">
        <v>106</v>
      </c>
      <c r="Z22" s="35" t="s">
        <v>106</v>
      </c>
      <c r="AA22" s="35" t="s">
        <v>106</v>
      </c>
      <c r="AB22" s="35" t="s">
        <v>106</v>
      </c>
      <c r="AC22" s="35" t="s">
        <v>106</v>
      </c>
      <c r="AD22" s="35" t="s">
        <v>106</v>
      </c>
      <c r="AE22" s="35" t="s">
        <v>106</v>
      </c>
      <c r="AF22" s="35" t="s">
        <v>106</v>
      </c>
      <c r="AG22" s="35" t="s">
        <v>106</v>
      </c>
      <c r="AJ22" s="35" t="s">
        <v>106</v>
      </c>
      <c r="AK22" s="35" t="s">
        <v>106</v>
      </c>
      <c r="AL22" s="35" t="s">
        <v>106</v>
      </c>
      <c r="AM22" s="35" t="s">
        <v>106</v>
      </c>
      <c r="AN22" s="35" t="s">
        <v>106</v>
      </c>
      <c r="AO22" s="35" t="s">
        <v>106</v>
      </c>
      <c r="AP22" s="35" t="s">
        <v>106</v>
      </c>
      <c r="AQ22" s="35" t="s">
        <v>106</v>
      </c>
      <c r="AR22" s="35" t="s">
        <v>106</v>
      </c>
      <c r="AS22" s="35" t="s">
        <v>106</v>
      </c>
      <c r="AT22" s="35" t="s">
        <v>106</v>
      </c>
      <c r="AU22" s="35" t="s">
        <v>106</v>
      </c>
      <c r="AX22" s="35" t="s">
        <v>106</v>
      </c>
      <c r="AY22" s="35" t="s">
        <v>106</v>
      </c>
      <c r="AZ22" s="35" t="s">
        <v>106</v>
      </c>
      <c r="BA22" s="35" t="s">
        <v>106</v>
      </c>
      <c r="BB22" s="35" t="s">
        <v>106</v>
      </c>
      <c r="BC22" s="35" t="s">
        <v>106</v>
      </c>
      <c r="BD22" s="35" t="s">
        <v>106</v>
      </c>
      <c r="BE22" s="35" t="s">
        <v>106</v>
      </c>
      <c r="BF22" s="35" t="s">
        <v>106</v>
      </c>
      <c r="BG22" s="35" t="s">
        <v>106</v>
      </c>
      <c r="BH22" s="35" t="s">
        <v>106</v>
      </c>
      <c r="BI22" s="35" t="s">
        <v>106</v>
      </c>
    </row>
    <row r="23" spans="1:61" ht="30" customHeight="1" outlineLevel="1" x14ac:dyDescent="0.55000000000000004">
      <c r="A23" s="299" t="s">
        <v>9</v>
      </c>
      <c r="B23" s="269" t="s">
        <v>182</v>
      </c>
      <c r="C23" s="302" t="s">
        <v>183</v>
      </c>
      <c r="D23" s="303"/>
      <c r="E23" s="304"/>
      <c r="F23" s="56">
        <v>1</v>
      </c>
      <c r="G23" s="56">
        <v>1</v>
      </c>
      <c r="H23" s="56">
        <v>0</v>
      </c>
      <c r="I23" s="56">
        <v>2</v>
      </c>
      <c r="J23" s="56">
        <v>1</v>
      </c>
      <c r="K23" s="56">
        <v>1</v>
      </c>
      <c r="L23" s="56">
        <v>0</v>
      </c>
      <c r="M23" s="56">
        <v>1</v>
      </c>
      <c r="N23" s="56">
        <v>0</v>
      </c>
      <c r="O23" s="56">
        <v>1</v>
      </c>
      <c r="P23" s="56">
        <v>0</v>
      </c>
      <c r="Q23" s="56">
        <v>1</v>
      </c>
      <c r="R23" s="12">
        <f t="shared" si="0"/>
        <v>9</v>
      </c>
      <c r="U23" s="35" t="s">
        <v>89</v>
      </c>
      <c r="V23" s="36">
        <f>F39</f>
        <v>4</v>
      </c>
      <c r="W23" s="36">
        <f t="shared" ref="W23:AC23" si="1">G39+V23</f>
        <v>8</v>
      </c>
      <c r="X23" s="36">
        <f t="shared" si="1"/>
        <v>13</v>
      </c>
      <c r="Y23" s="36">
        <f t="shared" si="1"/>
        <v>18</v>
      </c>
      <c r="Z23" s="36">
        <f t="shared" si="1"/>
        <v>19</v>
      </c>
      <c r="AA23" s="36">
        <f t="shared" si="1"/>
        <v>24</v>
      </c>
      <c r="AB23" s="36">
        <f t="shared" si="1"/>
        <v>25</v>
      </c>
      <c r="AC23" s="36">
        <f t="shared" si="1"/>
        <v>30</v>
      </c>
      <c r="AD23" s="36">
        <f t="shared" ref="X23:AG26" si="2">N39+AC23</f>
        <v>33</v>
      </c>
      <c r="AE23" s="36">
        <f t="shared" si="2"/>
        <v>37</v>
      </c>
      <c r="AF23" s="36">
        <f t="shared" si="2"/>
        <v>39</v>
      </c>
      <c r="AG23" s="36">
        <f t="shared" si="2"/>
        <v>43</v>
      </c>
      <c r="AI23" s="35" t="s">
        <v>89</v>
      </c>
      <c r="AJ23" s="36">
        <f>F65</f>
        <v>427</v>
      </c>
      <c r="AK23" s="36">
        <f>AJ23+G65</f>
        <v>854</v>
      </c>
      <c r="AL23" s="36">
        <f t="shared" ref="AL23:AU23" si="3">AK23+H65</f>
        <v>1372</v>
      </c>
      <c r="AM23" s="36">
        <f t="shared" ref="AM23:AQ26" si="4">AL23+I65</f>
        <v>1919</v>
      </c>
      <c r="AN23" s="36">
        <f t="shared" si="4"/>
        <v>2039</v>
      </c>
      <c r="AO23" s="36">
        <f t="shared" si="4"/>
        <v>2549</v>
      </c>
      <c r="AP23" s="36">
        <f t="shared" si="4"/>
        <v>2632</v>
      </c>
      <c r="AQ23" s="36">
        <f t="shared" si="4"/>
        <v>3142</v>
      </c>
      <c r="AR23" s="36">
        <f t="shared" si="3"/>
        <v>3481</v>
      </c>
      <c r="AS23" s="36">
        <f t="shared" si="3"/>
        <v>3908</v>
      </c>
      <c r="AT23" s="36">
        <f t="shared" si="3"/>
        <v>4164</v>
      </c>
      <c r="AU23" s="36">
        <f t="shared" si="3"/>
        <v>4591</v>
      </c>
      <c r="AW23" s="35" t="s">
        <v>89</v>
      </c>
      <c r="AX23" s="36">
        <f>F85</f>
        <v>38.818181818181813</v>
      </c>
      <c r="AY23" s="36">
        <f>G85+AX23</f>
        <v>77.636363636363626</v>
      </c>
      <c r="AZ23" s="36">
        <f t="shared" ref="AZ23:BI23" si="5">H85+AY23</f>
        <v>124.72727272727272</v>
      </c>
      <c r="BA23" s="36">
        <f t="shared" ref="BA23:BE26" si="6">I85+AZ23</f>
        <v>174.45454545454544</v>
      </c>
      <c r="BB23" s="36">
        <f t="shared" si="6"/>
        <v>185.36363636363635</v>
      </c>
      <c r="BC23" s="36">
        <f t="shared" si="6"/>
        <v>231.72727272727269</v>
      </c>
      <c r="BD23" s="36">
        <f t="shared" si="6"/>
        <v>239.27272727272722</v>
      </c>
      <c r="BE23" s="36">
        <f t="shared" si="6"/>
        <v>285.63636363636357</v>
      </c>
      <c r="BF23" s="36">
        <f t="shared" si="5"/>
        <v>316.45454545454538</v>
      </c>
      <c r="BG23" s="36">
        <f t="shared" si="5"/>
        <v>355.2727272727272</v>
      </c>
      <c r="BH23" s="36">
        <f t="shared" si="5"/>
        <v>378.54545454545445</v>
      </c>
      <c r="BI23" s="36">
        <f t="shared" si="5"/>
        <v>417.36363636363626</v>
      </c>
    </row>
    <row r="24" spans="1:61" ht="30" customHeight="1" outlineLevel="1" x14ac:dyDescent="0.55000000000000004">
      <c r="A24" s="294"/>
      <c r="B24" s="270"/>
      <c r="C24" s="302" t="s">
        <v>184</v>
      </c>
      <c r="D24" s="303"/>
      <c r="E24" s="304"/>
      <c r="F24" s="56">
        <v>1</v>
      </c>
      <c r="G24" s="56">
        <v>1</v>
      </c>
      <c r="H24" s="56">
        <v>1</v>
      </c>
      <c r="I24" s="56">
        <v>1</v>
      </c>
      <c r="J24" s="56">
        <v>0</v>
      </c>
      <c r="K24" s="56">
        <v>1</v>
      </c>
      <c r="L24" s="56">
        <v>0</v>
      </c>
      <c r="M24" s="56">
        <v>1</v>
      </c>
      <c r="N24" s="56">
        <v>0</v>
      </c>
      <c r="O24" s="56">
        <v>1</v>
      </c>
      <c r="P24" s="56">
        <v>0</v>
      </c>
      <c r="Q24" s="56">
        <v>1</v>
      </c>
      <c r="R24" s="12">
        <f t="shared" si="0"/>
        <v>8</v>
      </c>
      <c r="V24" s="36">
        <f t="shared" ref="V24:V26" si="7">F40</f>
        <v>4</v>
      </c>
      <c r="W24" s="36">
        <f t="shared" ref="W24:W26" si="8">G40+V24</f>
        <v>8</v>
      </c>
      <c r="X24" s="36">
        <f t="shared" si="2"/>
        <v>12</v>
      </c>
      <c r="Y24" s="36">
        <f t="shared" ref="Y24:AC26" si="9">I40+X24</f>
        <v>16</v>
      </c>
      <c r="Z24" s="36">
        <f t="shared" si="9"/>
        <v>18</v>
      </c>
      <c r="AA24" s="36">
        <f t="shared" si="9"/>
        <v>22</v>
      </c>
      <c r="AB24" s="36">
        <f t="shared" si="9"/>
        <v>22</v>
      </c>
      <c r="AC24" s="36">
        <f t="shared" si="9"/>
        <v>26</v>
      </c>
      <c r="AD24" s="36">
        <f t="shared" si="2"/>
        <v>28</v>
      </c>
      <c r="AE24" s="36">
        <f t="shared" si="2"/>
        <v>32</v>
      </c>
      <c r="AF24" s="36">
        <f t="shared" si="2"/>
        <v>34</v>
      </c>
      <c r="AG24" s="36">
        <f t="shared" si="2"/>
        <v>38</v>
      </c>
      <c r="AI24" s="35" t="s">
        <v>89</v>
      </c>
      <c r="AJ24" s="36">
        <f t="shared" ref="AJ24:AJ26" si="10">F66</f>
        <v>267</v>
      </c>
      <c r="AK24" s="36">
        <f t="shared" ref="AK24:AK26" si="11">AJ24+G66</f>
        <v>534</v>
      </c>
      <c r="AL24" s="36">
        <f t="shared" ref="AL24:AL26" si="12">AK24+H66</f>
        <v>821</v>
      </c>
      <c r="AM24" s="36">
        <f t="shared" si="4"/>
        <v>1088</v>
      </c>
      <c r="AN24" s="36">
        <f t="shared" si="4"/>
        <v>1208</v>
      </c>
      <c r="AO24" s="36">
        <f t="shared" si="4"/>
        <v>1475</v>
      </c>
      <c r="AP24" s="36">
        <f t="shared" si="4"/>
        <v>1475</v>
      </c>
      <c r="AQ24" s="36">
        <f t="shared" si="4"/>
        <v>1742</v>
      </c>
      <c r="AR24" s="36">
        <f t="shared" ref="AR24:AR26" si="13">AQ24+N66</f>
        <v>1902</v>
      </c>
      <c r="AS24" s="36">
        <f t="shared" ref="AS24:AS26" si="14">AR24+O66</f>
        <v>2169</v>
      </c>
      <c r="AT24" s="36">
        <f t="shared" ref="AT24:AT26" si="15">AS24+P66</f>
        <v>2329</v>
      </c>
      <c r="AU24" s="36">
        <f t="shared" ref="AU24:AU26" si="16">AT24+Q66</f>
        <v>2596</v>
      </c>
      <c r="AW24" s="35" t="s">
        <v>89</v>
      </c>
      <c r="AX24" s="36">
        <f t="shared" ref="AX24:AX26" si="17">F86</f>
        <v>24.272727272727273</v>
      </c>
      <c r="AY24" s="36">
        <f t="shared" ref="AY24:AY26" si="18">G86+AX24</f>
        <v>48.545454545454547</v>
      </c>
      <c r="AZ24" s="36">
        <f t="shared" ref="AZ24:AZ26" si="19">H86+AY24</f>
        <v>74.63636363636364</v>
      </c>
      <c r="BA24" s="36">
        <f t="shared" si="6"/>
        <v>98.909090909090907</v>
      </c>
      <c r="BB24" s="36">
        <f t="shared" si="6"/>
        <v>109.81818181818181</v>
      </c>
      <c r="BC24" s="36">
        <f t="shared" si="6"/>
        <v>134.09090909090909</v>
      </c>
      <c r="BD24" s="36">
        <f t="shared" si="6"/>
        <v>134.09090909090909</v>
      </c>
      <c r="BE24" s="36">
        <f t="shared" si="6"/>
        <v>158.36363636363637</v>
      </c>
      <c r="BF24" s="36">
        <f t="shared" ref="BF24:BF26" si="20">N86+BE24</f>
        <v>172.90909090909091</v>
      </c>
      <c r="BG24" s="36">
        <f t="shared" ref="BG24:BG26" si="21">O86+BF24</f>
        <v>197.18181818181819</v>
      </c>
      <c r="BH24" s="36">
        <f t="shared" ref="BH24:BH26" si="22">P86+BG24</f>
        <v>211.72727272727272</v>
      </c>
      <c r="BI24" s="36">
        <f t="shared" ref="BI24:BI26" si="23">Q86+BH24</f>
        <v>236</v>
      </c>
    </row>
    <row r="25" spans="1:61" ht="30" customHeight="1" outlineLevel="1" x14ac:dyDescent="0.55000000000000004">
      <c r="A25" s="294"/>
      <c r="B25" s="270"/>
      <c r="C25" s="302" t="s">
        <v>88</v>
      </c>
      <c r="D25" s="303"/>
      <c r="E25" s="304"/>
      <c r="F25" s="56">
        <v>1</v>
      </c>
      <c r="G25" s="56">
        <v>2</v>
      </c>
      <c r="H25" s="56">
        <v>1</v>
      </c>
      <c r="I25" s="56">
        <v>2</v>
      </c>
      <c r="J25" s="56">
        <v>1</v>
      </c>
      <c r="K25" s="56">
        <v>2</v>
      </c>
      <c r="L25" s="56">
        <v>1</v>
      </c>
      <c r="M25" s="56">
        <v>2</v>
      </c>
      <c r="N25" s="56">
        <v>1</v>
      </c>
      <c r="O25" s="56">
        <v>2</v>
      </c>
      <c r="P25" s="56">
        <v>1</v>
      </c>
      <c r="Q25" s="56">
        <v>2</v>
      </c>
      <c r="R25" s="12">
        <f t="shared" si="0"/>
        <v>18</v>
      </c>
      <c r="U25" s="35" t="s">
        <v>90</v>
      </c>
      <c r="V25" s="36">
        <f t="shared" si="7"/>
        <v>4</v>
      </c>
      <c r="W25" s="36">
        <f t="shared" si="8"/>
        <v>12</v>
      </c>
      <c r="X25" s="36">
        <f t="shared" si="2"/>
        <v>16</v>
      </c>
      <c r="Y25" s="36">
        <f t="shared" si="9"/>
        <v>24</v>
      </c>
      <c r="Z25" s="36">
        <f t="shared" si="9"/>
        <v>28</v>
      </c>
      <c r="AA25" s="36">
        <f t="shared" si="9"/>
        <v>36</v>
      </c>
      <c r="AB25" s="36">
        <f t="shared" si="9"/>
        <v>40</v>
      </c>
      <c r="AC25" s="36">
        <f t="shared" si="9"/>
        <v>48</v>
      </c>
      <c r="AD25" s="36">
        <f t="shared" si="2"/>
        <v>52</v>
      </c>
      <c r="AE25" s="36">
        <f t="shared" si="2"/>
        <v>60</v>
      </c>
      <c r="AF25" s="36">
        <f t="shared" si="2"/>
        <v>64</v>
      </c>
      <c r="AG25" s="36">
        <f t="shared" si="2"/>
        <v>72</v>
      </c>
      <c r="AI25" s="35" t="s">
        <v>90</v>
      </c>
      <c r="AJ25" s="36">
        <f t="shared" si="10"/>
        <v>181</v>
      </c>
      <c r="AK25" s="36">
        <f t="shared" si="11"/>
        <v>544</v>
      </c>
      <c r="AL25" s="36">
        <f t="shared" si="12"/>
        <v>725</v>
      </c>
      <c r="AM25" s="36">
        <f t="shared" si="4"/>
        <v>1088</v>
      </c>
      <c r="AN25" s="36">
        <f t="shared" si="4"/>
        <v>1269</v>
      </c>
      <c r="AO25" s="36">
        <f t="shared" si="4"/>
        <v>1632</v>
      </c>
      <c r="AP25" s="36">
        <f t="shared" si="4"/>
        <v>1813</v>
      </c>
      <c r="AQ25" s="36">
        <f t="shared" si="4"/>
        <v>2176</v>
      </c>
      <c r="AR25" s="36">
        <f t="shared" si="13"/>
        <v>2357</v>
      </c>
      <c r="AS25" s="36">
        <f t="shared" si="14"/>
        <v>2720</v>
      </c>
      <c r="AT25" s="36">
        <f t="shared" si="15"/>
        <v>2901</v>
      </c>
      <c r="AU25" s="36">
        <f t="shared" si="16"/>
        <v>3264</v>
      </c>
      <c r="AW25" s="35" t="s">
        <v>90</v>
      </c>
      <c r="AX25" s="36">
        <f t="shared" si="17"/>
        <v>16.454545454545457</v>
      </c>
      <c r="AY25" s="36">
        <f t="shared" si="18"/>
        <v>49.454545454545453</v>
      </c>
      <c r="AZ25" s="36">
        <f t="shared" si="19"/>
        <v>65.909090909090907</v>
      </c>
      <c r="BA25" s="36">
        <f t="shared" si="6"/>
        <v>98.909090909090907</v>
      </c>
      <c r="BB25" s="36">
        <f t="shared" si="6"/>
        <v>115.36363636363636</v>
      </c>
      <c r="BC25" s="36">
        <f t="shared" si="6"/>
        <v>148.36363636363637</v>
      </c>
      <c r="BD25" s="36">
        <f t="shared" si="6"/>
        <v>164.81818181818184</v>
      </c>
      <c r="BE25" s="36">
        <f t="shared" si="6"/>
        <v>197.81818181818184</v>
      </c>
      <c r="BF25" s="36">
        <f t="shared" si="20"/>
        <v>214.27272727272731</v>
      </c>
      <c r="BG25" s="36">
        <f t="shared" si="21"/>
        <v>247.27272727272731</v>
      </c>
      <c r="BH25" s="36">
        <f t="shared" si="22"/>
        <v>263.72727272727275</v>
      </c>
      <c r="BI25" s="36">
        <f t="shared" si="23"/>
        <v>296.72727272727275</v>
      </c>
    </row>
    <row r="26" spans="1:61" ht="30" customHeight="1" outlineLevel="1" x14ac:dyDescent="0.55000000000000004">
      <c r="A26" s="294"/>
      <c r="B26" s="301"/>
      <c r="C26" s="302" t="s">
        <v>45</v>
      </c>
      <c r="D26" s="303"/>
      <c r="E26" s="304"/>
      <c r="F26" s="126">
        <f>SUM(F23:F25)</f>
        <v>3</v>
      </c>
      <c r="G26" s="126">
        <f>SUM(G23:G25)</f>
        <v>4</v>
      </c>
      <c r="H26" s="126">
        <f t="shared" ref="H26:Q26" si="24">SUM(H23:H25)</f>
        <v>2</v>
      </c>
      <c r="I26" s="126">
        <f t="shared" si="24"/>
        <v>5</v>
      </c>
      <c r="J26" s="126">
        <f t="shared" si="24"/>
        <v>2</v>
      </c>
      <c r="K26" s="126">
        <f t="shared" si="24"/>
        <v>4</v>
      </c>
      <c r="L26" s="126">
        <f t="shared" si="24"/>
        <v>1</v>
      </c>
      <c r="M26" s="126">
        <f t="shared" si="24"/>
        <v>4</v>
      </c>
      <c r="N26" s="126">
        <f t="shared" si="24"/>
        <v>1</v>
      </c>
      <c r="O26" s="126">
        <f t="shared" si="24"/>
        <v>4</v>
      </c>
      <c r="P26" s="126">
        <f t="shared" si="24"/>
        <v>1</v>
      </c>
      <c r="Q26" s="126">
        <f t="shared" si="24"/>
        <v>4</v>
      </c>
      <c r="R26" s="12">
        <f t="shared" si="0"/>
        <v>35</v>
      </c>
      <c r="U26" s="35" t="s">
        <v>54</v>
      </c>
      <c r="V26" s="36">
        <f t="shared" si="7"/>
        <v>12</v>
      </c>
      <c r="W26" s="36">
        <f t="shared" si="8"/>
        <v>28</v>
      </c>
      <c r="X26" s="36">
        <f t="shared" si="2"/>
        <v>41</v>
      </c>
      <c r="Y26" s="36">
        <f t="shared" si="9"/>
        <v>58</v>
      </c>
      <c r="Z26" s="36">
        <f t="shared" si="9"/>
        <v>65</v>
      </c>
      <c r="AA26" s="36">
        <f t="shared" si="9"/>
        <v>82</v>
      </c>
      <c r="AB26" s="36">
        <f t="shared" si="9"/>
        <v>87</v>
      </c>
      <c r="AC26" s="36">
        <f t="shared" si="9"/>
        <v>104</v>
      </c>
      <c r="AD26" s="36">
        <f t="shared" si="2"/>
        <v>113</v>
      </c>
      <c r="AE26" s="36">
        <f t="shared" si="2"/>
        <v>129</v>
      </c>
      <c r="AF26" s="36">
        <f t="shared" si="2"/>
        <v>137</v>
      </c>
      <c r="AG26" s="36">
        <f t="shared" si="2"/>
        <v>153</v>
      </c>
      <c r="AI26" s="35" t="s">
        <v>54</v>
      </c>
      <c r="AJ26" s="36">
        <f t="shared" si="10"/>
        <v>875</v>
      </c>
      <c r="AK26" s="36">
        <f t="shared" si="11"/>
        <v>1932</v>
      </c>
      <c r="AL26" s="36">
        <f t="shared" si="12"/>
        <v>2918</v>
      </c>
      <c r="AM26" s="36">
        <f t="shared" si="4"/>
        <v>4095</v>
      </c>
      <c r="AN26" s="36">
        <f t="shared" si="4"/>
        <v>4516</v>
      </c>
      <c r="AO26" s="36">
        <f t="shared" si="4"/>
        <v>5656</v>
      </c>
      <c r="AP26" s="36">
        <f t="shared" si="4"/>
        <v>5920</v>
      </c>
      <c r="AQ26" s="36">
        <f t="shared" si="4"/>
        <v>7060</v>
      </c>
      <c r="AR26" s="36">
        <f t="shared" si="13"/>
        <v>7740</v>
      </c>
      <c r="AS26" s="36">
        <f t="shared" si="14"/>
        <v>8797</v>
      </c>
      <c r="AT26" s="36">
        <f t="shared" si="15"/>
        <v>9394</v>
      </c>
      <c r="AU26" s="36">
        <f t="shared" si="16"/>
        <v>10451</v>
      </c>
      <c r="AW26" s="35" t="s">
        <v>54</v>
      </c>
      <c r="AX26" s="36">
        <f t="shared" si="17"/>
        <v>79.545454545454547</v>
      </c>
      <c r="AY26" s="36">
        <f t="shared" si="18"/>
        <v>175.63636363636363</v>
      </c>
      <c r="AZ26" s="36">
        <f t="shared" si="19"/>
        <v>265.27272727272725</v>
      </c>
      <c r="BA26" s="36">
        <f t="shared" si="6"/>
        <v>372.27272727272725</v>
      </c>
      <c r="BB26" s="36">
        <f t="shared" si="6"/>
        <v>410.5454545454545</v>
      </c>
      <c r="BC26" s="36">
        <f t="shared" si="6"/>
        <v>514.18181818181813</v>
      </c>
      <c r="BD26" s="36">
        <f t="shared" si="6"/>
        <v>538.18181818181813</v>
      </c>
      <c r="BE26" s="36">
        <f t="shared" si="6"/>
        <v>641.81818181818176</v>
      </c>
      <c r="BF26" s="36">
        <f t="shared" si="20"/>
        <v>703.63636363636363</v>
      </c>
      <c r="BG26" s="36">
        <f t="shared" si="21"/>
        <v>799.72727272727275</v>
      </c>
      <c r="BH26" s="36">
        <f t="shared" si="22"/>
        <v>854</v>
      </c>
      <c r="BI26" s="36">
        <f t="shared" si="23"/>
        <v>950.09090909090912</v>
      </c>
    </row>
    <row r="27" spans="1:61" ht="30" customHeight="1" outlineLevel="1" x14ac:dyDescent="0.55000000000000004">
      <c r="A27" s="294"/>
      <c r="B27" s="269" t="s">
        <v>185</v>
      </c>
      <c r="C27" s="302" t="s">
        <v>183</v>
      </c>
      <c r="D27" s="303"/>
      <c r="E27" s="304"/>
      <c r="F27" s="56">
        <v>1</v>
      </c>
      <c r="G27" s="56">
        <v>1</v>
      </c>
      <c r="H27" s="56">
        <v>1</v>
      </c>
      <c r="I27" s="56">
        <v>1</v>
      </c>
      <c r="J27" s="56">
        <v>0</v>
      </c>
      <c r="K27" s="56">
        <v>1</v>
      </c>
      <c r="L27" s="56">
        <v>0</v>
      </c>
      <c r="M27" s="56">
        <v>1</v>
      </c>
      <c r="N27" s="56">
        <v>0</v>
      </c>
      <c r="O27" s="56">
        <v>1</v>
      </c>
      <c r="P27" s="56">
        <v>0</v>
      </c>
      <c r="Q27" s="56">
        <v>1</v>
      </c>
      <c r="R27" s="12">
        <f t="shared" si="0"/>
        <v>8</v>
      </c>
      <c r="U27" s="35" t="s">
        <v>75</v>
      </c>
      <c r="V27" s="35">
        <v>1</v>
      </c>
      <c r="W27" s="35">
        <v>1</v>
      </c>
      <c r="X27" s="35">
        <v>1</v>
      </c>
      <c r="Y27" s="35">
        <v>1</v>
      </c>
      <c r="Z27" s="35">
        <v>1</v>
      </c>
      <c r="AA27" s="35">
        <v>1</v>
      </c>
      <c r="AB27" s="35">
        <v>1</v>
      </c>
      <c r="AC27" s="35">
        <v>1</v>
      </c>
      <c r="AD27" s="35">
        <v>1</v>
      </c>
      <c r="AE27" s="35">
        <v>1</v>
      </c>
      <c r="AF27" s="35">
        <v>1</v>
      </c>
      <c r="AG27" s="35">
        <v>1</v>
      </c>
      <c r="AI27" s="35" t="s">
        <v>75</v>
      </c>
      <c r="AJ27" s="35">
        <v>1</v>
      </c>
      <c r="AK27" s="35">
        <v>1</v>
      </c>
      <c r="AL27" s="35">
        <v>1</v>
      </c>
      <c r="AM27" s="35">
        <v>1</v>
      </c>
      <c r="AN27" s="35">
        <v>1</v>
      </c>
      <c r="AO27" s="35">
        <v>1</v>
      </c>
      <c r="AP27" s="35">
        <v>1</v>
      </c>
      <c r="AQ27" s="35">
        <v>1</v>
      </c>
      <c r="AR27" s="35">
        <v>1</v>
      </c>
      <c r="AS27" s="35">
        <v>1</v>
      </c>
      <c r="AT27" s="35">
        <v>1</v>
      </c>
      <c r="AU27" s="35">
        <v>1</v>
      </c>
      <c r="AW27" s="35" t="s">
        <v>75</v>
      </c>
      <c r="AX27" s="35">
        <v>1</v>
      </c>
      <c r="AY27" s="35">
        <v>1</v>
      </c>
      <c r="AZ27" s="35">
        <v>1</v>
      </c>
      <c r="BA27" s="35">
        <v>1</v>
      </c>
      <c r="BB27" s="35">
        <v>1</v>
      </c>
      <c r="BC27" s="35">
        <v>1</v>
      </c>
      <c r="BD27" s="35">
        <v>1</v>
      </c>
      <c r="BE27" s="35">
        <v>1</v>
      </c>
      <c r="BF27" s="35">
        <v>1</v>
      </c>
      <c r="BG27" s="35">
        <v>1</v>
      </c>
      <c r="BH27" s="35">
        <v>1</v>
      </c>
      <c r="BI27" s="35">
        <v>1</v>
      </c>
    </row>
    <row r="28" spans="1:61" ht="30" customHeight="1" outlineLevel="1" x14ac:dyDescent="0.55000000000000004">
      <c r="A28" s="294"/>
      <c r="B28" s="270"/>
      <c r="C28" s="302" t="s">
        <v>184</v>
      </c>
      <c r="D28" s="303"/>
      <c r="E28" s="304"/>
      <c r="F28" s="56">
        <v>1</v>
      </c>
      <c r="G28" s="56">
        <v>1</v>
      </c>
      <c r="H28" s="56">
        <v>0</v>
      </c>
      <c r="I28" s="56">
        <v>1</v>
      </c>
      <c r="J28" s="56">
        <v>2</v>
      </c>
      <c r="K28" s="56">
        <v>1</v>
      </c>
      <c r="L28" s="56">
        <v>0</v>
      </c>
      <c r="M28" s="56">
        <v>1</v>
      </c>
      <c r="N28" s="56">
        <v>0</v>
      </c>
      <c r="O28" s="56">
        <v>1</v>
      </c>
      <c r="P28" s="56">
        <v>0</v>
      </c>
      <c r="Q28" s="56">
        <v>1</v>
      </c>
      <c r="R28" s="12">
        <f t="shared" si="0"/>
        <v>9</v>
      </c>
      <c r="U28" s="35" t="s">
        <v>123</v>
      </c>
      <c r="AI28" s="35" t="s">
        <v>123</v>
      </c>
      <c r="AW28" s="35" t="s">
        <v>127</v>
      </c>
    </row>
    <row r="29" spans="1:61" ht="30" customHeight="1" outlineLevel="1" x14ac:dyDescent="0.55000000000000004">
      <c r="A29" s="294"/>
      <c r="B29" s="270"/>
      <c r="C29" s="302" t="s">
        <v>88</v>
      </c>
      <c r="D29" s="303"/>
      <c r="E29" s="304"/>
      <c r="F29" s="56">
        <v>1</v>
      </c>
      <c r="G29" s="56">
        <v>2</v>
      </c>
      <c r="H29" s="56">
        <v>1</v>
      </c>
      <c r="I29" s="56">
        <v>2</v>
      </c>
      <c r="J29" s="56">
        <v>1</v>
      </c>
      <c r="K29" s="56">
        <v>2</v>
      </c>
      <c r="L29" s="56">
        <v>1</v>
      </c>
      <c r="M29" s="56">
        <v>2</v>
      </c>
      <c r="N29" s="56">
        <v>1</v>
      </c>
      <c r="O29" s="56">
        <v>2</v>
      </c>
      <c r="P29" s="56">
        <v>1</v>
      </c>
      <c r="Q29" s="56">
        <v>2</v>
      </c>
      <c r="R29" s="12">
        <f t="shared" si="0"/>
        <v>18</v>
      </c>
      <c r="U29" s="35" t="s">
        <v>55</v>
      </c>
      <c r="V29" s="81" t="s">
        <v>109</v>
      </c>
      <c r="W29" s="81" t="s">
        <v>110</v>
      </c>
      <c r="X29" s="81" t="s">
        <v>111</v>
      </c>
      <c r="Y29" s="81" t="s">
        <v>112</v>
      </c>
      <c r="Z29" s="81" t="s">
        <v>113</v>
      </c>
      <c r="AA29" s="81" t="s">
        <v>114</v>
      </c>
      <c r="AB29" s="81" t="s">
        <v>115</v>
      </c>
      <c r="AC29" s="81" t="s">
        <v>116</v>
      </c>
      <c r="AD29" s="81" t="s">
        <v>117</v>
      </c>
      <c r="AE29" s="81" t="s">
        <v>118</v>
      </c>
      <c r="AF29" s="81" t="s">
        <v>119</v>
      </c>
      <c r="AG29" s="81" t="s">
        <v>120</v>
      </c>
      <c r="AI29" s="35" t="s">
        <v>121</v>
      </c>
      <c r="AJ29" s="81" t="s">
        <v>109</v>
      </c>
      <c r="AK29" s="81" t="s">
        <v>110</v>
      </c>
      <c r="AL29" s="81" t="s">
        <v>111</v>
      </c>
      <c r="AM29" s="81" t="s">
        <v>112</v>
      </c>
      <c r="AN29" s="81" t="s">
        <v>113</v>
      </c>
      <c r="AO29" s="81" t="s">
        <v>114</v>
      </c>
      <c r="AP29" s="81" t="s">
        <v>115</v>
      </c>
      <c r="AQ29" s="81" t="s">
        <v>116</v>
      </c>
      <c r="AR29" s="81" t="s">
        <v>117</v>
      </c>
      <c r="AS29" s="81" t="s">
        <v>118</v>
      </c>
      <c r="AT29" s="81" t="s">
        <v>119</v>
      </c>
      <c r="AU29" s="81" t="s">
        <v>120</v>
      </c>
      <c r="AW29" s="35" t="s">
        <v>126</v>
      </c>
      <c r="AX29" s="81" t="s">
        <v>109</v>
      </c>
      <c r="AY29" s="81" t="s">
        <v>110</v>
      </c>
      <c r="AZ29" s="81" t="s">
        <v>111</v>
      </c>
      <c r="BA29" s="81" t="s">
        <v>112</v>
      </c>
      <c r="BB29" s="81" t="s">
        <v>113</v>
      </c>
      <c r="BC29" s="81" t="s">
        <v>114</v>
      </c>
      <c r="BD29" s="81" t="s">
        <v>115</v>
      </c>
      <c r="BE29" s="81" t="s">
        <v>116</v>
      </c>
      <c r="BF29" s="81" t="s">
        <v>117</v>
      </c>
      <c r="BG29" s="81" t="s">
        <v>118</v>
      </c>
      <c r="BH29" s="81" t="s">
        <v>119</v>
      </c>
      <c r="BI29" s="81" t="s">
        <v>120</v>
      </c>
    </row>
    <row r="30" spans="1:61" ht="30" customHeight="1" outlineLevel="1" x14ac:dyDescent="0.55000000000000004">
      <c r="A30" s="294"/>
      <c r="B30" s="301"/>
      <c r="C30" s="302" t="s">
        <v>45</v>
      </c>
      <c r="D30" s="303"/>
      <c r="E30" s="304"/>
      <c r="F30" s="126">
        <f>SUM(F27:F29)</f>
        <v>3</v>
      </c>
      <c r="G30" s="126">
        <f t="shared" ref="G30:Q30" si="25">SUM(G27:G29)</f>
        <v>4</v>
      </c>
      <c r="H30" s="126">
        <f t="shared" si="25"/>
        <v>2</v>
      </c>
      <c r="I30" s="126">
        <f t="shared" si="25"/>
        <v>4</v>
      </c>
      <c r="J30" s="126">
        <f t="shared" si="25"/>
        <v>3</v>
      </c>
      <c r="K30" s="126">
        <f t="shared" si="25"/>
        <v>4</v>
      </c>
      <c r="L30" s="126">
        <f t="shared" si="25"/>
        <v>1</v>
      </c>
      <c r="M30" s="126">
        <f t="shared" si="25"/>
        <v>4</v>
      </c>
      <c r="N30" s="126">
        <f t="shared" si="25"/>
        <v>1</v>
      </c>
      <c r="O30" s="126">
        <f t="shared" si="25"/>
        <v>4</v>
      </c>
      <c r="P30" s="126">
        <f t="shared" si="25"/>
        <v>1</v>
      </c>
      <c r="Q30" s="126">
        <f t="shared" si="25"/>
        <v>4</v>
      </c>
      <c r="R30" s="12">
        <f t="shared" si="0"/>
        <v>35</v>
      </c>
      <c r="V30" s="35" t="s">
        <v>106</v>
      </c>
      <c r="W30" s="35" t="s">
        <v>106</v>
      </c>
      <c r="X30" s="35" t="s">
        <v>106</v>
      </c>
      <c r="Y30" s="35" t="s">
        <v>106</v>
      </c>
      <c r="Z30" s="35" t="s">
        <v>106</v>
      </c>
      <c r="AA30" s="35" t="s">
        <v>106</v>
      </c>
      <c r="AB30" s="35" t="s">
        <v>106</v>
      </c>
      <c r="AC30" s="35" t="s">
        <v>106</v>
      </c>
      <c r="AD30" s="35" t="s">
        <v>106</v>
      </c>
      <c r="AE30" s="35" t="s">
        <v>106</v>
      </c>
      <c r="AF30" s="35" t="s">
        <v>106</v>
      </c>
      <c r="AG30" s="35" t="s">
        <v>106</v>
      </c>
      <c r="AJ30" s="35" t="s">
        <v>106</v>
      </c>
      <c r="AK30" s="35" t="s">
        <v>106</v>
      </c>
      <c r="AL30" s="35" t="s">
        <v>106</v>
      </c>
      <c r="AM30" s="35" t="s">
        <v>106</v>
      </c>
      <c r="AN30" s="35" t="s">
        <v>106</v>
      </c>
      <c r="AO30" s="35" t="s">
        <v>106</v>
      </c>
      <c r="AP30" s="35" t="s">
        <v>106</v>
      </c>
      <c r="AQ30" s="35" t="s">
        <v>106</v>
      </c>
      <c r="AR30" s="35" t="s">
        <v>106</v>
      </c>
      <c r="AS30" s="35" t="s">
        <v>106</v>
      </c>
      <c r="AT30" s="35" t="s">
        <v>106</v>
      </c>
      <c r="AU30" s="35" t="s">
        <v>106</v>
      </c>
      <c r="AX30" s="35" t="s">
        <v>106</v>
      </c>
      <c r="AY30" s="35" t="s">
        <v>106</v>
      </c>
      <c r="AZ30" s="35" t="s">
        <v>106</v>
      </c>
      <c r="BA30" s="35" t="s">
        <v>106</v>
      </c>
      <c r="BB30" s="35" t="s">
        <v>106</v>
      </c>
      <c r="BC30" s="35" t="s">
        <v>106</v>
      </c>
      <c r="BD30" s="35" t="s">
        <v>106</v>
      </c>
      <c r="BE30" s="35" t="s">
        <v>106</v>
      </c>
      <c r="BF30" s="35" t="s">
        <v>106</v>
      </c>
      <c r="BG30" s="35" t="s">
        <v>106</v>
      </c>
      <c r="BH30" s="35" t="s">
        <v>106</v>
      </c>
      <c r="BI30" s="35" t="s">
        <v>106</v>
      </c>
    </row>
    <row r="31" spans="1:61" ht="30" customHeight="1" outlineLevel="1" x14ac:dyDescent="0.55000000000000004">
      <c r="A31" s="294"/>
      <c r="B31" s="269" t="s">
        <v>186</v>
      </c>
      <c r="C31" s="302" t="s">
        <v>183</v>
      </c>
      <c r="D31" s="303"/>
      <c r="E31" s="304"/>
      <c r="F31" s="56">
        <v>1</v>
      </c>
      <c r="G31" s="56">
        <v>1</v>
      </c>
      <c r="H31" s="56">
        <v>2</v>
      </c>
      <c r="I31" s="56">
        <v>1</v>
      </c>
      <c r="J31" s="56">
        <v>0</v>
      </c>
      <c r="K31" s="56">
        <v>1</v>
      </c>
      <c r="L31" s="56">
        <v>0</v>
      </c>
      <c r="M31" s="56">
        <v>1</v>
      </c>
      <c r="N31" s="56">
        <v>2</v>
      </c>
      <c r="O31" s="56">
        <v>1</v>
      </c>
      <c r="P31" s="56">
        <v>2</v>
      </c>
      <c r="Q31" s="56">
        <v>1</v>
      </c>
      <c r="R31" s="12">
        <f t="shared" si="0"/>
        <v>13</v>
      </c>
      <c r="U31" s="35" t="s">
        <v>89</v>
      </c>
      <c r="V31" s="36">
        <f>F23</f>
        <v>1</v>
      </c>
      <c r="W31" s="36">
        <f>G23+V31</f>
        <v>2</v>
      </c>
      <c r="X31" s="36">
        <f t="shared" ref="X31:AG31" si="26">H23+W31</f>
        <v>2</v>
      </c>
      <c r="Y31" s="36">
        <f t="shared" ref="Y31:AC34" si="27">I23+X31</f>
        <v>4</v>
      </c>
      <c r="Z31" s="36">
        <f t="shared" si="27"/>
        <v>5</v>
      </c>
      <c r="AA31" s="36">
        <f t="shared" si="27"/>
        <v>6</v>
      </c>
      <c r="AB31" s="36">
        <f t="shared" si="27"/>
        <v>6</v>
      </c>
      <c r="AC31" s="36">
        <f t="shared" si="27"/>
        <v>7</v>
      </c>
      <c r="AD31" s="36">
        <f t="shared" si="26"/>
        <v>7</v>
      </c>
      <c r="AE31" s="36">
        <f t="shared" si="26"/>
        <v>8</v>
      </c>
      <c r="AF31" s="36">
        <f t="shared" si="26"/>
        <v>8</v>
      </c>
      <c r="AG31" s="36">
        <f t="shared" si="26"/>
        <v>9</v>
      </c>
      <c r="AI31" s="35" t="s">
        <v>89</v>
      </c>
      <c r="AJ31" s="36">
        <f>F49</f>
        <v>120</v>
      </c>
      <c r="AK31" s="36">
        <f>AJ31+G49</f>
        <v>240</v>
      </c>
      <c r="AL31" s="36">
        <f t="shared" ref="AL31:AU31" si="28">AK31+H49</f>
        <v>240</v>
      </c>
      <c r="AM31" s="36">
        <f t="shared" ref="AM31:AQ34" si="29">AL31+I49</f>
        <v>480</v>
      </c>
      <c r="AN31" s="36">
        <f t="shared" si="29"/>
        <v>600</v>
      </c>
      <c r="AO31" s="36">
        <f t="shared" si="29"/>
        <v>720</v>
      </c>
      <c r="AP31" s="36">
        <f t="shared" si="29"/>
        <v>720</v>
      </c>
      <c r="AQ31" s="36">
        <f t="shared" si="29"/>
        <v>840</v>
      </c>
      <c r="AR31" s="36">
        <f t="shared" si="28"/>
        <v>840</v>
      </c>
      <c r="AS31" s="36">
        <f t="shared" si="28"/>
        <v>960</v>
      </c>
      <c r="AT31" s="36">
        <f t="shared" si="28"/>
        <v>960</v>
      </c>
      <c r="AU31" s="36">
        <f t="shared" si="28"/>
        <v>1080</v>
      </c>
      <c r="AW31" s="35" t="s">
        <v>89</v>
      </c>
      <c r="AX31" s="36">
        <f>F69</f>
        <v>10.909090909090908</v>
      </c>
      <c r="AY31" s="36">
        <f>AX31+G69</f>
        <v>21.818181818181817</v>
      </c>
      <c r="AZ31" s="36">
        <f t="shared" ref="AZ31:BI31" si="30">AY31+H69</f>
        <v>21.818181818181817</v>
      </c>
      <c r="BA31" s="36">
        <f t="shared" ref="BA31:BE34" si="31">AZ31+I69</f>
        <v>43.636363636363633</v>
      </c>
      <c r="BB31" s="36">
        <f t="shared" si="31"/>
        <v>54.54545454545454</v>
      </c>
      <c r="BC31" s="36">
        <f t="shared" si="31"/>
        <v>65.454545454545453</v>
      </c>
      <c r="BD31" s="36">
        <f t="shared" si="31"/>
        <v>65.454545454545453</v>
      </c>
      <c r="BE31" s="36">
        <f t="shared" si="31"/>
        <v>76.36363636363636</v>
      </c>
      <c r="BF31" s="36">
        <f t="shared" si="30"/>
        <v>76.36363636363636</v>
      </c>
      <c r="BG31" s="36">
        <f t="shared" si="30"/>
        <v>87.272727272727266</v>
      </c>
      <c r="BH31" s="36">
        <f t="shared" si="30"/>
        <v>87.272727272727266</v>
      </c>
      <c r="BI31" s="36">
        <f t="shared" si="30"/>
        <v>98.181818181818173</v>
      </c>
    </row>
    <row r="32" spans="1:61" ht="30" customHeight="1" outlineLevel="1" x14ac:dyDescent="0.55000000000000004">
      <c r="A32" s="294"/>
      <c r="B32" s="270"/>
      <c r="C32" s="302" t="s">
        <v>184</v>
      </c>
      <c r="D32" s="303"/>
      <c r="E32" s="304"/>
      <c r="F32" s="56">
        <v>1</v>
      </c>
      <c r="G32" s="56">
        <v>1</v>
      </c>
      <c r="H32" s="56">
        <v>2</v>
      </c>
      <c r="I32" s="56">
        <v>1</v>
      </c>
      <c r="J32" s="56">
        <v>0</v>
      </c>
      <c r="K32" s="56">
        <v>1</v>
      </c>
      <c r="L32" s="56">
        <v>0</v>
      </c>
      <c r="M32" s="56">
        <v>1</v>
      </c>
      <c r="N32" s="56">
        <v>2</v>
      </c>
      <c r="O32" s="56">
        <v>1</v>
      </c>
      <c r="P32" s="56">
        <v>2</v>
      </c>
      <c r="Q32" s="56">
        <v>1</v>
      </c>
      <c r="R32" s="12">
        <f t="shared" si="0"/>
        <v>13</v>
      </c>
      <c r="V32" s="36">
        <f t="shared" ref="V32:V34" si="32">F24</f>
        <v>1</v>
      </c>
      <c r="W32" s="36">
        <f t="shared" ref="W32:W34" si="33">G24+V32</f>
        <v>2</v>
      </c>
      <c r="X32" s="36">
        <f t="shared" ref="X32:X34" si="34">H24+W32</f>
        <v>3</v>
      </c>
      <c r="Y32" s="36">
        <f t="shared" si="27"/>
        <v>4</v>
      </c>
      <c r="Z32" s="36">
        <f t="shared" si="27"/>
        <v>4</v>
      </c>
      <c r="AA32" s="36">
        <f t="shared" si="27"/>
        <v>5</v>
      </c>
      <c r="AB32" s="36">
        <f t="shared" si="27"/>
        <v>5</v>
      </c>
      <c r="AC32" s="36">
        <f t="shared" si="27"/>
        <v>6</v>
      </c>
      <c r="AD32" s="36">
        <f t="shared" ref="AD32:AD34" si="35">N24+AC32</f>
        <v>6</v>
      </c>
      <c r="AE32" s="36">
        <f t="shared" ref="AE32:AE34" si="36">O24+AD32</f>
        <v>7</v>
      </c>
      <c r="AF32" s="36">
        <f t="shared" ref="AF32:AF34" si="37">P24+AE32</f>
        <v>7</v>
      </c>
      <c r="AG32" s="36">
        <f t="shared" ref="AG32:AG34" si="38">Q24+AF32</f>
        <v>8</v>
      </c>
      <c r="AJ32" s="36">
        <f t="shared" ref="AJ32:AJ34" si="39">F50</f>
        <v>75</v>
      </c>
      <c r="AK32" s="36">
        <f t="shared" ref="AK32:AK34" si="40">AJ32+G50</f>
        <v>150</v>
      </c>
      <c r="AL32" s="36">
        <f t="shared" ref="AL32:AL34" si="41">AK32+H50</f>
        <v>225</v>
      </c>
      <c r="AM32" s="36">
        <f t="shared" si="29"/>
        <v>300</v>
      </c>
      <c r="AN32" s="36">
        <f t="shared" si="29"/>
        <v>300</v>
      </c>
      <c r="AO32" s="36">
        <f t="shared" si="29"/>
        <v>375</v>
      </c>
      <c r="AP32" s="36">
        <f t="shared" si="29"/>
        <v>375</v>
      </c>
      <c r="AQ32" s="36">
        <f t="shared" si="29"/>
        <v>450</v>
      </c>
      <c r="AR32" s="36">
        <f t="shared" ref="AR32:AR34" si="42">AQ32+N50</f>
        <v>450</v>
      </c>
      <c r="AS32" s="36">
        <f t="shared" ref="AS32:AS34" si="43">AR32+O50</f>
        <v>525</v>
      </c>
      <c r="AT32" s="36">
        <f t="shared" ref="AT32:AT34" si="44">AS32+P50</f>
        <v>525</v>
      </c>
      <c r="AU32" s="36">
        <f t="shared" ref="AU32:AU34" si="45">AT32+Q50</f>
        <v>600</v>
      </c>
      <c r="AX32" s="36">
        <f t="shared" ref="AX32:AX34" si="46">F70</f>
        <v>6.8181818181818183</v>
      </c>
      <c r="AY32" s="36">
        <f t="shared" ref="AY32:AY34" si="47">AX32+G70</f>
        <v>13.636363636363637</v>
      </c>
      <c r="AZ32" s="36">
        <f t="shared" ref="AZ32:AZ34" si="48">AY32+H70</f>
        <v>20.454545454545453</v>
      </c>
      <c r="BA32" s="36">
        <f t="shared" si="31"/>
        <v>27.272727272727273</v>
      </c>
      <c r="BB32" s="36">
        <f t="shared" si="31"/>
        <v>27.272727272727273</v>
      </c>
      <c r="BC32" s="36">
        <f t="shared" si="31"/>
        <v>34.090909090909093</v>
      </c>
      <c r="BD32" s="36">
        <f t="shared" si="31"/>
        <v>34.090909090909093</v>
      </c>
      <c r="BE32" s="36">
        <f t="shared" si="31"/>
        <v>40.909090909090914</v>
      </c>
      <c r="BF32" s="36">
        <f t="shared" ref="BF32:BF34" si="49">BE32+N70</f>
        <v>40.909090909090914</v>
      </c>
      <c r="BG32" s="36">
        <f t="shared" ref="BG32:BG34" si="50">BF32+O70</f>
        <v>47.727272727272734</v>
      </c>
      <c r="BH32" s="36">
        <f t="shared" ref="BH32:BH34" si="51">BG32+P70</f>
        <v>47.727272727272734</v>
      </c>
      <c r="BI32" s="36">
        <f t="shared" ref="BI32:BI34" si="52">BH32+Q70</f>
        <v>54.545454545454554</v>
      </c>
    </row>
    <row r="33" spans="1:61" ht="30" customHeight="1" outlineLevel="1" x14ac:dyDescent="0.55000000000000004">
      <c r="A33" s="294"/>
      <c r="B33" s="270"/>
      <c r="C33" s="302" t="s">
        <v>88</v>
      </c>
      <c r="D33" s="303"/>
      <c r="E33" s="304"/>
      <c r="F33" s="56">
        <v>1</v>
      </c>
      <c r="G33" s="56">
        <v>2</v>
      </c>
      <c r="H33" s="56">
        <v>1</v>
      </c>
      <c r="I33" s="56">
        <v>2</v>
      </c>
      <c r="J33" s="56">
        <v>1</v>
      </c>
      <c r="K33" s="56">
        <v>2</v>
      </c>
      <c r="L33" s="56">
        <v>1</v>
      </c>
      <c r="M33" s="56">
        <v>2</v>
      </c>
      <c r="N33" s="56">
        <v>1</v>
      </c>
      <c r="O33" s="56">
        <v>2</v>
      </c>
      <c r="P33" s="56">
        <v>1</v>
      </c>
      <c r="Q33" s="56">
        <v>2</v>
      </c>
      <c r="R33" s="12">
        <f t="shared" si="0"/>
        <v>18</v>
      </c>
      <c r="U33" s="35" t="s">
        <v>90</v>
      </c>
      <c r="V33" s="36">
        <f t="shared" si="32"/>
        <v>1</v>
      </c>
      <c r="W33" s="36">
        <f t="shared" si="33"/>
        <v>3</v>
      </c>
      <c r="X33" s="36">
        <f t="shared" si="34"/>
        <v>4</v>
      </c>
      <c r="Y33" s="36">
        <f t="shared" si="27"/>
        <v>6</v>
      </c>
      <c r="Z33" s="36">
        <f t="shared" si="27"/>
        <v>7</v>
      </c>
      <c r="AA33" s="36">
        <f t="shared" si="27"/>
        <v>9</v>
      </c>
      <c r="AB33" s="36">
        <f t="shared" si="27"/>
        <v>10</v>
      </c>
      <c r="AC33" s="36">
        <f t="shared" si="27"/>
        <v>12</v>
      </c>
      <c r="AD33" s="36">
        <f t="shared" si="35"/>
        <v>13</v>
      </c>
      <c r="AE33" s="36">
        <f t="shared" si="36"/>
        <v>15</v>
      </c>
      <c r="AF33" s="36">
        <f t="shared" si="37"/>
        <v>16</v>
      </c>
      <c r="AG33" s="36">
        <f t="shared" si="38"/>
        <v>18</v>
      </c>
      <c r="AI33" s="35" t="s">
        <v>90</v>
      </c>
      <c r="AJ33" s="36">
        <f t="shared" si="39"/>
        <v>53</v>
      </c>
      <c r="AK33" s="36">
        <f t="shared" si="40"/>
        <v>160</v>
      </c>
      <c r="AL33" s="36">
        <f t="shared" si="41"/>
        <v>213</v>
      </c>
      <c r="AM33" s="36">
        <f t="shared" si="29"/>
        <v>320</v>
      </c>
      <c r="AN33" s="36">
        <f t="shared" si="29"/>
        <v>373</v>
      </c>
      <c r="AO33" s="36">
        <f t="shared" si="29"/>
        <v>480</v>
      </c>
      <c r="AP33" s="36">
        <f t="shared" si="29"/>
        <v>533</v>
      </c>
      <c r="AQ33" s="36">
        <f t="shared" si="29"/>
        <v>640</v>
      </c>
      <c r="AR33" s="36">
        <f t="shared" si="42"/>
        <v>693</v>
      </c>
      <c r="AS33" s="36">
        <f>AR33+O51</f>
        <v>800</v>
      </c>
      <c r="AT33" s="36">
        <f t="shared" si="44"/>
        <v>853</v>
      </c>
      <c r="AU33" s="36">
        <f t="shared" si="45"/>
        <v>960</v>
      </c>
      <c r="AW33" s="35" t="s">
        <v>90</v>
      </c>
      <c r="AX33" s="36">
        <f t="shared" si="46"/>
        <v>4.8181818181818183</v>
      </c>
      <c r="AY33" s="36">
        <f t="shared" si="47"/>
        <v>14.545454545454545</v>
      </c>
      <c r="AZ33" s="36">
        <f t="shared" si="48"/>
        <v>19.363636363636363</v>
      </c>
      <c r="BA33" s="36">
        <f t="shared" si="31"/>
        <v>29.09090909090909</v>
      </c>
      <c r="BB33" s="36">
        <f t="shared" si="31"/>
        <v>33.909090909090907</v>
      </c>
      <c r="BC33" s="36">
        <f t="shared" si="31"/>
        <v>43.636363636363633</v>
      </c>
      <c r="BD33" s="36">
        <f t="shared" si="31"/>
        <v>48.454545454545453</v>
      </c>
      <c r="BE33" s="36">
        <f t="shared" si="31"/>
        <v>58.18181818181818</v>
      </c>
      <c r="BF33" s="36">
        <f t="shared" si="49"/>
        <v>63</v>
      </c>
      <c r="BG33" s="36">
        <f t="shared" si="50"/>
        <v>72.72727272727272</v>
      </c>
      <c r="BH33" s="36">
        <f t="shared" si="51"/>
        <v>77.545454545454533</v>
      </c>
      <c r="BI33" s="36">
        <f t="shared" si="52"/>
        <v>87.272727272727252</v>
      </c>
    </row>
    <row r="34" spans="1:61" ht="30" customHeight="1" outlineLevel="1" x14ac:dyDescent="0.55000000000000004">
      <c r="A34" s="294"/>
      <c r="B34" s="301"/>
      <c r="C34" s="302" t="s">
        <v>45</v>
      </c>
      <c r="D34" s="303"/>
      <c r="E34" s="304"/>
      <c r="F34" s="126">
        <f>SUM(F31:F33)</f>
        <v>3</v>
      </c>
      <c r="G34" s="126">
        <f t="shared" ref="G34:Q34" si="53">SUM(G31:G33)</f>
        <v>4</v>
      </c>
      <c r="H34" s="126">
        <f t="shared" si="53"/>
        <v>5</v>
      </c>
      <c r="I34" s="126">
        <f t="shared" si="53"/>
        <v>4</v>
      </c>
      <c r="J34" s="126">
        <f t="shared" si="53"/>
        <v>1</v>
      </c>
      <c r="K34" s="126">
        <f t="shared" si="53"/>
        <v>4</v>
      </c>
      <c r="L34" s="126">
        <f t="shared" si="53"/>
        <v>1</v>
      </c>
      <c r="M34" s="126">
        <f t="shared" si="53"/>
        <v>4</v>
      </c>
      <c r="N34" s="126">
        <f t="shared" si="53"/>
        <v>5</v>
      </c>
      <c r="O34" s="126">
        <f t="shared" si="53"/>
        <v>4</v>
      </c>
      <c r="P34" s="126">
        <f t="shared" si="53"/>
        <v>5</v>
      </c>
      <c r="Q34" s="126">
        <f t="shared" si="53"/>
        <v>4</v>
      </c>
      <c r="R34" s="12">
        <f t="shared" si="0"/>
        <v>44</v>
      </c>
      <c r="U34" s="35" t="s">
        <v>54</v>
      </c>
      <c r="V34" s="36">
        <f t="shared" si="32"/>
        <v>3</v>
      </c>
      <c r="W34" s="36">
        <f t="shared" si="33"/>
        <v>7</v>
      </c>
      <c r="X34" s="36">
        <f t="shared" si="34"/>
        <v>9</v>
      </c>
      <c r="Y34" s="36">
        <f t="shared" si="27"/>
        <v>14</v>
      </c>
      <c r="Z34" s="36">
        <f t="shared" si="27"/>
        <v>16</v>
      </c>
      <c r="AA34" s="36">
        <f t="shared" si="27"/>
        <v>20</v>
      </c>
      <c r="AB34" s="36">
        <f t="shared" si="27"/>
        <v>21</v>
      </c>
      <c r="AC34" s="36">
        <f t="shared" si="27"/>
        <v>25</v>
      </c>
      <c r="AD34" s="36">
        <f t="shared" si="35"/>
        <v>26</v>
      </c>
      <c r="AE34" s="36">
        <f t="shared" si="36"/>
        <v>30</v>
      </c>
      <c r="AF34" s="36">
        <f t="shared" si="37"/>
        <v>31</v>
      </c>
      <c r="AG34" s="36">
        <f t="shared" si="38"/>
        <v>35</v>
      </c>
      <c r="AI34" s="35" t="s">
        <v>54</v>
      </c>
      <c r="AJ34" s="36">
        <f t="shared" si="39"/>
        <v>248</v>
      </c>
      <c r="AK34" s="36">
        <f t="shared" si="40"/>
        <v>550</v>
      </c>
      <c r="AL34" s="36">
        <f t="shared" si="41"/>
        <v>678</v>
      </c>
      <c r="AM34" s="36">
        <f t="shared" si="29"/>
        <v>1100</v>
      </c>
      <c r="AN34" s="36">
        <f t="shared" si="29"/>
        <v>1273</v>
      </c>
      <c r="AO34" s="36">
        <f t="shared" si="29"/>
        <v>1575</v>
      </c>
      <c r="AP34" s="36">
        <f t="shared" si="29"/>
        <v>1628</v>
      </c>
      <c r="AQ34" s="36">
        <f t="shared" si="29"/>
        <v>1930</v>
      </c>
      <c r="AR34" s="36">
        <f t="shared" si="42"/>
        <v>1983</v>
      </c>
      <c r="AS34" s="36">
        <f t="shared" si="43"/>
        <v>2285</v>
      </c>
      <c r="AT34" s="36">
        <f t="shared" si="44"/>
        <v>2338</v>
      </c>
      <c r="AU34" s="36">
        <f t="shared" si="45"/>
        <v>2640</v>
      </c>
      <c r="AW34" s="35" t="s">
        <v>54</v>
      </c>
      <c r="AX34" s="36">
        <f t="shared" si="46"/>
        <v>22.545454545454547</v>
      </c>
      <c r="AY34" s="36">
        <f t="shared" si="47"/>
        <v>50</v>
      </c>
      <c r="AZ34" s="36">
        <f t="shared" si="48"/>
        <v>61.63636363636364</v>
      </c>
      <c r="BA34" s="36">
        <f t="shared" si="31"/>
        <v>100</v>
      </c>
      <c r="BB34" s="36">
        <f t="shared" si="31"/>
        <v>115.72727272727272</v>
      </c>
      <c r="BC34" s="36">
        <f t="shared" si="31"/>
        <v>143.18181818181819</v>
      </c>
      <c r="BD34" s="36">
        <f t="shared" si="31"/>
        <v>148</v>
      </c>
      <c r="BE34" s="36">
        <f t="shared" si="31"/>
        <v>175.45454545454544</v>
      </c>
      <c r="BF34" s="36">
        <f t="shared" si="49"/>
        <v>180.27272727272725</v>
      </c>
      <c r="BG34" s="36">
        <f t="shared" si="50"/>
        <v>207.72727272727269</v>
      </c>
      <c r="BH34" s="36">
        <f t="shared" si="51"/>
        <v>212.5454545454545</v>
      </c>
      <c r="BI34" s="36">
        <f t="shared" si="52"/>
        <v>239.99999999999994</v>
      </c>
    </row>
    <row r="35" spans="1:61" ht="30" customHeight="1" outlineLevel="1" x14ac:dyDescent="0.55000000000000004">
      <c r="A35" s="294"/>
      <c r="B35" s="269" t="s">
        <v>187</v>
      </c>
      <c r="C35" s="302" t="s">
        <v>183</v>
      </c>
      <c r="D35" s="303"/>
      <c r="E35" s="304"/>
      <c r="F35" s="56">
        <v>1</v>
      </c>
      <c r="G35" s="56">
        <v>1</v>
      </c>
      <c r="H35" s="56">
        <v>2</v>
      </c>
      <c r="I35" s="56">
        <v>1</v>
      </c>
      <c r="J35" s="56">
        <v>0</v>
      </c>
      <c r="K35" s="56">
        <v>2</v>
      </c>
      <c r="L35" s="56">
        <v>1</v>
      </c>
      <c r="M35" s="56">
        <v>2</v>
      </c>
      <c r="N35" s="56">
        <v>1</v>
      </c>
      <c r="O35" s="56">
        <v>1</v>
      </c>
      <c r="P35" s="56">
        <v>0</v>
      </c>
      <c r="Q35" s="56">
        <v>1</v>
      </c>
      <c r="R35" s="12">
        <f t="shared" si="0"/>
        <v>13</v>
      </c>
      <c r="U35" s="35" t="s">
        <v>75</v>
      </c>
      <c r="V35" s="35">
        <v>1</v>
      </c>
      <c r="W35" s="35">
        <v>1</v>
      </c>
      <c r="X35" s="35">
        <v>1</v>
      </c>
      <c r="Y35" s="35">
        <v>1</v>
      </c>
      <c r="Z35" s="35">
        <v>1</v>
      </c>
      <c r="AA35" s="35">
        <v>1</v>
      </c>
      <c r="AB35" s="35">
        <v>1</v>
      </c>
      <c r="AC35" s="35">
        <v>1</v>
      </c>
      <c r="AD35" s="35">
        <v>1</v>
      </c>
      <c r="AE35" s="35">
        <v>1</v>
      </c>
      <c r="AF35" s="35">
        <v>1</v>
      </c>
      <c r="AG35" s="35">
        <v>1</v>
      </c>
      <c r="AI35" s="35" t="s">
        <v>75</v>
      </c>
      <c r="AJ35" s="35">
        <v>1</v>
      </c>
      <c r="AK35" s="35">
        <v>1</v>
      </c>
      <c r="AL35" s="35">
        <v>1</v>
      </c>
      <c r="AM35" s="35">
        <v>1</v>
      </c>
      <c r="AN35" s="35">
        <v>1</v>
      </c>
      <c r="AO35" s="35">
        <v>1</v>
      </c>
      <c r="AP35" s="35">
        <v>1</v>
      </c>
      <c r="AQ35" s="35">
        <v>1</v>
      </c>
      <c r="AR35" s="35">
        <v>1</v>
      </c>
      <c r="AS35" s="35">
        <v>1</v>
      </c>
      <c r="AT35" s="35">
        <v>1</v>
      </c>
      <c r="AU35" s="35">
        <v>1</v>
      </c>
      <c r="AW35" s="35" t="s">
        <v>75</v>
      </c>
      <c r="AX35" s="35">
        <v>1</v>
      </c>
      <c r="AY35" s="35">
        <v>1</v>
      </c>
      <c r="AZ35" s="35">
        <v>1</v>
      </c>
      <c r="BA35" s="35">
        <v>1</v>
      </c>
      <c r="BB35" s="35">
        <v>1</v>
      </c>
      <c r="BC35" s="35">
        <v>1</v>
      </c>
      <c r="BD35" s="35">
        <v>1</v>
      </c>
      <c r="BE35" s="35">
        <v>1</v>
      </c>
      <c r="BF35" s="35">
        <v>1</v>
      </c>
      <c r="BG35" s="35">
        <v>1</v>
      </c>
      <c r="BH35" s="35">
        <v>1</v>
      </c>
      <c r="BI35" s="35">
        <v>1</v>
      </c>
    </row>
    <row r="36" spans="1:61" ht="30" customHeight="1" outlineLevel="1" x14ac:dyDescent="0.55000000000000004">
      <c r="A36" s="294"/>
      <c r="B36" s="270"/>
      <c r="C36" s="302" t="s">
        <v>184</v>
      </c>
      <c r="D36" s="303"/>
      <c r="E36" s="304"/>
      <c r="F36" s="56">
        <v>1</v>
      </c>
      <c r="G36" s="56">
        <v>1</v>
      </c>
      <c r="H36" s="56">
        <v>1</v>
      </c>
      <c r="I36" s="56">
        <v>1</v>
      </c>
      <c r="J36" s="56">
        <v>0</v>
      </c>
      <c r="K36" s="56">
        <v>1</v>
      </c>
      <c r="L36" s="56">
        <v>0</v>
      </c>
      <c r="M36" s="56">
        <v>1</v>
      </c>
      <c r="N36" s="56">
        <v>0</v>
      </c>
      <c r="O36" s="56">
        <v>1</v>
      </c>
      <c r="P36" s="56">
        <v>0</v>
      </c>
      <c r="Q36" s="56">
        <v>1</v>
      </c>
      <c r="R36" s="12">
        <f t="shared" si="0"/>
        <v>8</v>
      </c>
      <c r="U36" s="35" t="s">
        <v>124</v>
      </c>
      <c r="AI36" s="35" t="s">
        <v>124</v>
      </c>
      <c r="AW36" s="35" t="s">
        <v>128</v>
      </c>
    </row>
    <row r="37" spans="1:61" ht="30" customHeight="1" outlineLevel="1" x14ac:dyDescent="0.55000000000000004">
      <c r="A37" s="294"/>
      <c r="B37" s="270"/>
      <c r="C37" s="302" t="s">
        <v>88</v>
      </c>
      <c r="D37" s="303"/>
      <c r="E37" s="304"/>
      <c r="F37" s="56">
        <v>1</v>
      </c>
      <c r="G37" s="56">
        <v>2</v>
      </c>
      <c r="H37" s="56">
        <v>1</v>
      </c>
      <c r="I37" s="56">
        <v>2</v>
      </c>
      <c r="J37" s="56">
        <v>1</v>
      </c>
      <c r="K37" s="56">
        <v>2</v>
      </c>
      <c r="L37" s="56">
        <v>1</v>
      </c>
      <c r="M37" s="56">
        <v>2</v>
      </c>
      <c r="N37" s="56">
        <v>1</v>
      </c>
      <c r="O37" s="56">
        <v>2</v>
      </c>
      <c r="P37" s="56">
        <v>1</v>
      </c>
      <c r="Q37" s="56">
        <v>2</v>
      </c>
      <c r="R37" s="12">
        <f t="shared" si="0"/>
        <v>18</v>
      </c>
      <c r="U37" s="35" t="s">
        <v>55</v>
      </c>
      <c r="V37" s="81" t="s">
        <v>109</v>
      </c>
      <c r="W37" s="81" t="s">
        <v>110</v>
      </c>
      <c r="X37" s="81" t="s">
        <v>111</v>
      </c>
      <c r="Y37" s="81" t="s">
        <v>112</v>
      </c>
      <c r="Z37" s="81" t="s">
        <v>113</v>
      </c>
      <c r="AA37" s="81" t="s">
        <v>114</v>
      </c>
      <c r="AB37" s="81" t="s">
        <v>115</v>
      </c>
      <c r="AC37" s="81" t="s">
        <v>116</v>
      </c>
      <c r="AD37" s="81" t="s">
        <v>117</v>
      </c>
      <c r="AE37" s="81" t="s">
        <v>118</v>
      </c>
      <c r="AF37" s="81" t="s">
        <v>119</v>
      </c>
      <c r="AG37" s="81" t="s">
        <v>120</v>
      </c>
      <c r="AI37" s="35" t="s">
        <v>121</v>
      </c>
      <c r="AJ37" s="81" t="s">
        <v>109</v>
      </c>
      <c r="AK37" s="81" t="s">
        <v>110</v>
      </c>
      <c r="AL37" s="81" t="s">
        <v>111</v>
      </c>
      <c r="AM37" s="81" t="s">
        <v>112</v>
      </c>
      <c r="AN37" s="81" t="s">
        <v>113</v>
      </c>
      <c r="AO37" s="81" t="s">
        <v>114</v>
      </c>
      <c r="AP37" s="81" t="s">
        <v>115</v>
      </c>
      <c r="AQ37" s="81" t="s">
        <v>116</v>
      </c>
      <c r="AR37" s="81" t="s">
        <v>117</v>
      </c>
      <c r="AS37" s="81" t="s">
        <v>118</v>
      </c>
      <c r="AT37" s="81" t="s">
        <v>119</v>
      </c>
      <c r="AU37" s="81" t="s">
        <v>120</v>
      </c>
      <c r="AW37" s="35" t="s">
        <v>126</v>
      </c>
      <c r="AX37" s="81" t="s">
        <v>109</v>
      </c>
      <c r="AY37" s="81" t="s">
        <v>110</v>
      </c>
      <c r="AZ37" s="81" t="s">
        <v>111</v>
      </c>
      <c r="BA37" s="81" t="s">
        <v>112</v>
      </c>
      <c r="BB37" s="81" t="s">
        <v>113</v>
      </c>
      <c r="BC37" s="81" t="s">
        <v>114</v>
      </c>
      <c r="BD37" s="81" t="s">
        <v>115</v>
      </c>
      <c r="BE37" s="81" t="s">
        <v>116</v>
      </c>
      <c r="BF37" s="81" t="s">
        <v>117</v>
      </c>
      <c r="BG37" s="81" t="s">
        <v>118</v>
      </c>
      <c r="BH37" s="81" t="s">
        <v>119</v>
      </c>
      <c r="BI37" s="81" t="s">
        <v>120</v>
      </c>
    </row>
    <row r="38" spans="1:61" ht="30" customHeight="1" outlineLevel="1" x14ac:dyDescent="0.55000000000000004">
      <c r="A38" s="294"/>
      <c r="B38" s="301"/>
      <c r="C38" s="302" t="s">
        <v>45</v>
      </c>
      <c r="D38" s="303"/>
      <c r="E38" s="304"/>
      <c r="F38" s="126">
        <f>SUM(F35:F37)</f>
        <v>3</v>
      </c>
      <c r="G38" s="126">
        <f t="shared" ref="G38:Q38" si="54">SUM(G35:G37)</f>
        <v>4</v>
      </c>
      <c r="H38" s="126">
        <f t="shared" si="54"/>
        <v>4</v>
      </c>
      <c r="I38" s="126">
        <f t="shared" si="54"/>
        <v>4</v>
      </c>
      <c r="J38" s="126">
        <f t="shared" si="54"/>
        <v>1</v>
      </c>
      <c r="K38" s="126">
        <f t="shared" si="54"/>
        <v>5</v>
      </c>
      <c r="L38" s="126">
        <f t="shared" si="54"/>
        <v>2</v>
      </c>
      <c r="M38" s="126">
        <f t="shared" si="54"/>
        <v>5</v>
      </c>
      <c r="N38" s="126">
        <f t="shared" si="54"/>
        <v>2</v>
      </c>
      <c r="O38" s="126">
        <f t="shared" si="54"/>
        <v>4</v>
      </c>
      <c r="P38" s="126">
        <f t="shared" si="54"/>
        <v>1</v>
      </c>
      <c r="Q38" s="126">
        <f t="shared" si="54"/>
        <v>4</v>
      </c>
      <c r="R38" s="12">
        <f t="shared" si="0"/>
        <v>39</v>
      </c>
      <c r="V38" s="35" t="s">
        <v>106</v>
      </c>
      <c r="W38" s="35" t="s">
        <v>106</v>
      </c>
      <c r="X38" s="35" t="s">
        <v>106</v>
      </c>
      <c r="Y38" s="35" t="s">
        <v>106</v>
      </c>
      <c r="Z38" s="35" t="s">
        <v>106</v>
      </c>
      <c r="AA38" s="35" t="s">
        <v>106</v>
      </c>
      <c r="AB38" s="35" t="s">
        <v>106</v>
      </c>
      <c r="AC38" s="35" t="s">
        <v>106</v>
      </c>
      <c r="AD38" s="35" t="s">
        <v>106</v>
      </c>
      <c r="AE38" s="35" t="s">
        <v>106</v>
      </c>
      <c r="AF38" s="35" t="s">
        <v>106</v>
      </c>
      <c r="AG38" s="35" t="s">
        <v>106</v>
      </c>
      <c r="AJ38" s="35" t="s">
        <v>106</v>
      </c>
      <c r="AK38" s="35" t="s">
        <v>106</v>
      </c>
      <c r="AL38" s="35" t="s">
        <v>106</v>
      </c>
      <c r="AM38" s="35" t="s">
        <v>106</v>
      </c>
      <c r="AN38" s="35" t="s">
        <v>106</v>
      </c>
      <c r="AO38" s="35" t="s">
        <v>106</v>
      </c>
      <c r="AP38" s="35" t="s">
        <v>106</v>
      </c>
      <c r="AQ38" s="35" t="s">
        <v>106</v>
      </c>
      <c r="AR38" s="35" t="s">
        <v>106</v>
      </c>
      <c r="AS38" s="35" t="s">
        <v>106</v>
      </c>
      <c r="AT38" s="35" t="s">
        <v>106</v>
      </c>
      <c r="AU38" s="35" t="s">
        <v>106</v>
      </c>
      <c r="AX38" s="35" t="s">
        <v>106</v>
      </c>
      <c r="AY38" s="35" t="s">
        <v>106</v>
      </c>
      <c r="AZ38" s="35" t="s">
        <v>106</v>
      </c>
      <c r="BA38" s="35" t="s">
        <v>106</v>
      </c>
      <c r="BB38" s="35" t="s">
        <v>106</v>
      </c>
      <c r="BC38" s="35" t="s">
        <v>106</v>
      </c>
      <c r="BD38" s="35" t="s">
        <v>106</v>
      </c>
      <c r="BE38" s="35" t="s">
        <v>106</v>
      </c>
      <c r="BF38" s="35" t="s">
        <v>106</v>
      </c>
      <c r="BG38" s="35" t="s">
        <v>106</v>
      </c>
      <c r="BH38" s="35" t="s">
        <v>106</v>
      </c>
      <c r="BI38" s="35" t="s">
        <v>106</v>
      </c>
    </row>
    <row r="39" spans="1:61" ht="30" customHeight="1" x14ac:dyDescent="0.55000000000000004">
      <c r="A39" s="294"/>
      <c r="B39" s="271" t="s">
        <v>188</v>
      </c>
      <c r="C39" s="302" t="s">
        <v>183</v>
      </c>
      <c r="D39" s="303"/>
      <c r="E39" s="304"/>
      <c r="F39" s="126">
        <f>SUM(F23,F27,F31,F35)</f>
        <v>4</v>
      </c>
      <c r="G39" s="126">
        <f>SUM(G23,G27,G31,G35)</f>
        <v>4</v>
      </c>
      <c r="H39" s="126">
        <f t="shared" ref="H39:Q39" si="55">SUM(H23,H27,H31,H35)</f>
        <v>5</v>
      </c>
      <c r="I39" s="126">
        <f t="shared" si="55"/>
        <v>5</v>
      </c>
      <c r="J39" s="126">
        <f t="shared" si="55"/>
        <v>1</v>
      </c>
      <c r="K39" s="126">
        <f t="shared" si="55"/>
        <v>5</v>
      </c>
      <c r="L39" s="126">
        <f t="shared" si="55"/>
        <v>1</v>
      </c>
      <c r="M39" s="126">
        <f t="shared" si="55"/>
        <v>5</v>
      </c>
      <c r="N39" s="126">
        <f t="shared" si="55"/>
        <v>3</v>
      </c>
      <c r="O39" s="126">
        <f t="shared" si="55"/>
        <v>4</v>
      </c>
      <c r="P39" s="126">
        <f t="shared" si="55"/>
        <v>2</v>
      </c>
      <c r="Q39" s="126">
        <f t="shared" si="55"/>
        <v>4</v>
      </c>
      <c r="R39" s="12">
        <f t="shared" si="0"/>
        <v>43</v>
      </c>
      <c r="U39" s="35" t="s">
        <v>89</v>
      </c>
      <c r="V39" s="36">
        <f>F27</f>
        <v>1</v>
      </c>
      <c r="W39" s="36">
        <f>G27+V39</f>
        <v>2</v>
      </c>
      <c r="X39" s="36">
        <f t="shared" ref="X39:AG42" si="56">H27+W39</f>
        <v>3</v>
      </c>
      <c r="Y39" s="36">
        <f t="shared" ref="Y39:AC42" si="57">I27+X39</f>
        <v>4</v>
      </c>
      <c r="Z39" s="36">
        <f t="shared" si="57"/>
        <v>4</v>
      </c>
      <c r="AA39" s="36">
        <f t="shared" si="57"/>
        <v>5</v>
      </c>
      <c r="AB39" s="36">
        <f t="shared" si="57"/>
        <v>5</v>
      </c>
      <c r="AC39" s="36">
        <f t="shared" si="57"/>
        <v>6</v>
      </c>
      <c r="AD39" s="36">
        <f t="shared" si="56"/>
        <v>6</v>
      </c>
      <c r="AE39" s="36">
        <f t="shared" si="56"/>
        <v>7</v>
      </c>
      <c r="AF39" s="36">
        <f t="shared" si="56"/>
        <v>7</v>
      </c>
      <c r="AG39" s="36">
        <f t="shared" si="56"/>
        <v>8</v>
      </c>
      <c r="AI39" s="35" t="s">
        <v>89</v>
      </c>
      <c r="AJ39" s="36">
        <f>F53</f>
        <v>96</v>
      </c>
      <c r="AK39" s="36">
        <f>AJ39+G53</f>
        <v>192</v>
      </c>
      <c r="AL39" s="36">
        <f t="shared" ref="AL39:AU39" si="58">AK39+H53</f>
        <v>288</v>
      </c>
      <c r="AM39" s="36">
        <f t="shared" ref="AM39:AQ42" si="59">AL39+I53</f>
        <v>384</v>
      </c>
      <c r="AN39" s="36">
        <f t="shared" si="59"/>
        <v>384</v>
      </c>
      <c r="AO39" s="36">
        <f t="shared" si="59"/>
        <v>480</v>
      </c>
      <c r="AP39" s="36">
        <f t="shared" si="59"/>
        <v>480</v>
      </c>
      <c r="AQ39" s="36">
        <f t="shared" si="59"/>
        <v>576</v>
      </c>
      <c r="AR39" s="36">
        <f t="shared" si="58"/>
        <v>576</v>
      </c>
      <c r="AS39" s="36">
        <f t="shared" si="58"/>
        <v>672</v>
      </c>
      <c r="AT39" s="36">
        <f t="shared" si="58"/>
        <v>672</v>
      </c>
      <c r="AU39" s="36">
        <f t="shared" si="58"/>
        <v>768</v>
      </c>
      <c r="AW39" s="35" t="s">
        <v>89</v>
      </c>
      <c r="AX39" s="36">
        <f>F73</f>
        <v>8.7272727272727266</v>
      </c>
      <c r="AY39" s="36">
        <f>G73+AX39</f>
        <v>17.454545454545453</v>
      </c>
      <c r="AZ39" s="36">
        <f t="shared" ref="AZ39:BI39" si="60">H73+AY39</f>
        <v>26.18181818181818</v>
      </c>
      <c r="BA39" s="36">
        <f t="shared" ref="BA39:BE42" si="61">I73+AZ39</f>
        <v>34.909090909090907</v>
      </c>
      <c r="BB39" s="36">
        <f t="shared" si="61"/>
        <v>34.909090909090907</v>
      </c>
      <c r="BC39" s="36">
        <f t="shared" si="61"/>
        <v>43.636363636363633</v>
      </c>
      <c r="BD39" s="36">
        <f t="shared" si="61"/>
        <v>43.636363636363633</v>
      </c>
      <c r="BE39" s="36">
        <f t="shared" si="61"/>
        <v>52.36363636363636</v>
      </c>
      <c r="BF39" s="36">
        <f t="shared" si="60"/>
        <v>52.36363636363636</v>
      </c>
      <c r="BG39" s="36">
        <f t="shared" si="60"/>
        <v>61.090909090909086</v>
      </c>
      <c r="BH39" s="36">
        <f t="shared" si="60"/>
        <v>61.090909090909086</v>
      </c>
      <c r="BI39" s="36">
        <f t="shared" si="60"/>
        <v>69.818181818181813</v>
      </c>
    </row>
    <row r="40" spans="1:61" ht="30" customHeight="1" x14ac:dyDescent="0.55000000000000004">
      <c r="A40" s="294"/>
      <c r="B40" s="272"/>
      <c r="C40" s="302" t="s">
        <v>184</v>
      </c>
      <c r="D40" s="303"/>
      <c r="E40" s="304"/>
      <c r="F40" s="126">
        <f t="shared" ref="F40:Q41" si="62">SUM(F24,F28,F32,F36)</f>
        <v>4</v>
      </c>
      <c r="G40" s="126">
        <f t="shared" si="62"/>
        <v>4</v>
      </c>
      <c r="H40" s="126">
        <f t="shared" si="62"/>
        <v>4</v>
      </c>
      <c r="I40" s="126">
        <f t="shared" si="62"/>
        <v>4</v>
      </c>
      <c r="J40" s="126">
        <f t="shared" si="62"/>
        <v>2</v>
      </c>
      <c r="K40" s="126">
        <f t="shared" si="62"/>
        <v>4</v>
      </c>
      <c r="L40" s="126">
        <f t="shared" si="62"/>
        <v>0</v>
      </c>
      <c r="M40" s="126">
        <f t="shared" si="62"/>
        <v>4</v>
      </c>
      <c r="N40" s="126">
        <f t="shared" si="62"/>
        <v>2</v>
      </c>
      <c r="O40" s="126">
        <f t="shared" si="62"/>
        <v>4</v>
      </c>
      <c r="P40" s="126">
        <f t="shared" si="62"/>
        <v>2</v>
      </c>
      <c r="Q40" s="126">
        <f t="shared" si="62"/>
        <v>4</v>
      </c>
      <c r="R40" s="12">
        <f t="shared" si="0"/>
        <v>38</v>
      </c>
      <c r="V40" s="36">
        <f t="shared" ref="V40:V42" si="63">F28</f>
        <v>1</v>
      </c>
      <c r="W40" s="36">
        <f t="shared" ref="W40:W42" si="64">G28+V40</f>
        <v>2</v>
      </c>
      <c r="X40" s="36">
        <f t="shared" si="56"/>
        <v>2</v>
      </c>
      <c r="Y40" s="36">
        <f t="shared" si="57"/>
        <v>3</v>
      </c>
      <c r="Z40" s="36">
        <f t="shared" si="57"/>
        <v>5</v>
      </c>
      <c r="AA40" s="36">
        <f t="shared" si="57"/>
        <v>6</v>
      </c>
      <c r="AB40" s="36">
        <f t="shared" si="57"/>
        <v>6</v>
      </c>
      <c r="AC40" s="36">
        <f t="shared" si="57"/>
        <v>7</v>
      </c>
      <c r="AD40" s="36">
        <f t="shared" si="56"/>
        <v>7</v>
      </c>
      <c r="AE40" s="36">
        <f t="shared" si="56"/>
        <v>8</v>
      </c>
      <c r="AF40" s="36">
        <f t="shared" si="56"/>
        <v>8</v>
      </c>
      <c r="AG40" s="36">
        <f t="shared" si="56"/>
        <v>9</v>
      </c>
      <c r="AJ40" s="36">
        <f t="shared" ref="AJ40:AJ42" si="65">F54</f>
        <v>60</v>
      </c>
      <c r="AK40" s="36">
        <f t="shared" ref="AK40:AK42" si="66">AJ40+G54</f>
        <v>120</v>
      </c>
      <c r="AL40" s="36">
        <f t="shared" ref="AL40:AL42" si="67">AK40+H54</f>
        <v>120</v>
      </c>
      <c r="AM40" s="36">
        <f t="shared" si="59"/>
        <v>180</v>
      </c>
      <c r="AN40" s="36">
        <f t="shared" si="59"/>
        <v>300</v>
      </c>
      <c r="AO40" s="36">
        <f t="shared" si="59"/>
        <v>360</v>
      </c>
      <c r="AP40" s="36">
        <f t="shared" si="59"/>
        <v>360</v>
      </c>
      <c r="AQ40" s="36">
        <f t="shared" si="59"/>
        <v>420</v>
      </c>
      <c r="AR40" s="36">
        <f t="shared" ref="AR40:AR42" si="68">AQ40+N54</f>
        <v>420</v>
      </c>
      <c r="AS40" s="36">
        <f t="shared" ref="AS40:AS42" si="69">AR40+O54</f>
        <v>480</v>
      </c>
      <c r="AT40" s="36">
        <f t="shared" ref="AT40:AT42" si="70">AS40+P54</f>
        <v>480</v>
      </c>
      <c r="AU40" s="36">
        <f t="shared" ref="AU40:AU42" si="71">AT40+Q54</f>
        <v>540</v>
      </c>
      <c r="AX40" s="36">
        <f t="shared" ref="AX40:AX42" si="72">F74</f>
        <v>5.4545454545454541</v>
      </c>
      <c r="AY40" s="36">
        <f t="shared" ref="AY40:AY42" si="73">G74+AX40</f>
        <v>10.909090909090908</v>
      </c>
      <c r="AZ40" s="36">
        <f t="shared" ref="AZ40:AZ42" si="74">H74+AY40</f>
        <v>10.909090909090908</v>
      </c>
      <c r="BA40" s="36">
        <f t="shared" si="61"/>
        <v>16.363636363636363</v>
      </c>
      <c r="BB40" s="36">
        <f t="shared" si="61"/>
        <v>27.272727272727273</v>
      </c>
      <c r="BC40" s="36">
        <f t="shared" si="61"/>
        <v>32.727272727272727</v>
      </c>
      <c r="BD40" s="36">
        <f t="shared" si="61"/>
        <v>32.727272727272727</v>
      </c>
      <c r="BE40" s="36">
        <f t="shared" si="61"/>
        <v>38.18181818181818</v>
      </c>
      <c r="BF40" s="36">
        <f t="shared" ref="BF40:BF42" si="75">N74+BE40</f>
        <v>38.18181818181818</v>
      </c>
      <c r="BG40" s="36">
        <f t="shared" ref="BG40:BG42" si="76">O74+BF40</f>
        <v>43.636363636363633</v>
      </c>
      <c r="BH40" s="36">
        <f t="shared" ref="BH40:BH42" si="77">P74+BG40</f>
        <v>43.636363636363633</v>
      </c>
      <c r="BI40" s="36">
        <f t="shared" ref="BI40:BI42" si="78">Q74+BH40</f>
        <v>49.090909090909086</v>
      </c>
    </row>
    <row r="41" spans="1:61" ht="30" customHeight="1" x14ac:dyDescent="0.55000000000000004">
      <c r="A41" s="294"/>
      <c r="B41" s="272"/>
      <c r="C41" s="302" t="s">
        <v>88</v>
      </c>
      <c r="D41" s="303"/>
      <c r="E41" s="304"/>
      <c r="F41" s="126">
        <f t="shared" si="62"/>
        <v>4</v>
      </c>
      <c r="G41" s="126">
        <f t="shared" si="62"/>
        <v>8</v>
      </c>
      <c r="H41" s="126">
        <f t="shared" si="62"/>
        <v>4</v>
      </c>
      <c r="I41" s="126">
        <f t="shared" si="62"/>
        <v>8</v>
      </c>
      <c r="J41" s="126">
        <f t="shared" si="62"/>
        <v>4</v>
      </c>
      <c r="K41" s="126">
        <f t="shared" si="62"/>
        <v>8</v>
      </c>
      <c r="L41" s="126">
        <f t="shared" si="62"/>
        <v>4</v>
      </c>
      <c r="M41" s="126">
        <f t="shared" si="62"/>
        <v>8</v>
      </c>
      <c r="N41" s="126">
        <f t="shared" si="62"/>
        <v>4</v>
      </c>
      <c r="O41" s="126">
        <f t="shared" si="62"/>
        <v>8</v>
      </c>
      <c r="P41" s="126">
        <f t="shared" si="62"/>
        <v>4</v>
      </c>
      <c r="Q41" s="126">
        <f t="shared" si="62"/>
        <v>8</v>
      </c>
      <c r="R41" s="12">
        <f t="shared" si="0"/>
        <v>72</v>
      </c>
      <c r="U41" s="35" t="s">
        <v>90</v>
      </c>
      <c r="V41" s="36">
        <f>F29</f>
        <v>1</v>
      </c>
      <c r="W41" s="36">
        <f t="shared" si="64"/>
        <v>3</v>
      </c>
      <c r="X41" s="36">
        <f t="shared" si="56"/>
        <v>4</v>
      </c>
      <c r="Y41" s="36">
        <f t="shared" si="57"/>
        <v>6</v>
      </c>
      <c r="Z41" s="36">
        <f t="shared" si="57"/>
        <v>7</v>
      </c>
      <c r="AA41" s="36">
        <f t="shared" si="57"/>
        <v>9</v>
      </c>
      <c r="AB41" s="36">
        <f t="shared" si="57"/>
        <v>10</v>
      </c>
      <c r="AC41" s="36">
        <f t="shared" si="57"/>
        <v>12</v>
      </c>
      <c r="AD41" s="36">
        <f t="shared" si="56"/>
        <v>13</v>
      </c>
      <c r="AE41" s="36">
        <f t="shared" si="56"/>
        <v>15</v>
      </c>
      <c r="AF41" s="36">
        <f t="shared" si="56"/>
        <v>16</v>
      </c>
      <c r="AG41" s="36">
        <f t="shared" si="56"/>
        <v>18</v>
      </c>
      <c r="AI41" s="35" t="s">
        <v>90</v>
      </c>
      <c r="AJ41" s="36">
        <f t="shared" si="65"/>
        <v>40</v>
      </c>
      <c r="AK41" s="36">
        <f t="shared" si="66"/>
        <v>120</v>
      </c>
      <c r="AL41" s="36">
        <f t="shared" si="67"/>
        <v>160</v>
      </c>
      <c r="AM41" s="36">
        <f t="shared" si="59"/>
        <v>240</v>
      </c>
      <c r="AN41" s="36">
        <f t="shared" si="59"/>
        <v>280</v>
      </c>
      <c r="AO41" s="36">
        <f t="shared" si="59"/>
        <v>360</v>
      </c>
      <c r="AP41" s="36">
        <f t="shared" si="59"/>
        <v>400</v>
      </c>
      <c r="AQ41" s="36">
        <f t="shared" si="59"/>
        <v>480</v>
      </c>
      <c r="AR41" s="36">
        <f t="shared" si="68"/>
        <v>520</v>
      </c>
      <c r="AS41" s="36">
        <f t="shared" si="69"/>
        <v>600</v>
      </c>
      <c r="AT41" s="36">
        <f t="shared" si="70"/>
        <v>640</v>
      </c>
      <c r="AU41" s="36">
        <f t="shared" si="71"/>
        <v>720</v>
      </c>
      <c r="AW41" s="35" t="s">
        <v>90</v>
      </c>
      <c r="AX41" s="36">
        <f t="shared" si="72"/>
        <v>3.6363636363636362</v>
      </c>
      <c r="AY41" s="36">
        <f t="shared" si="73"/>
        <v>10.909090909090908</v>
      </c>
      <c r="AZ41" s="36">
        <f t="shared" si="74"/>
        <v>14.545454545454545</v>
      </c>
      <c r="BA41" s="36">
        <f t="shared" si="61"/>
        <v>21.818181818181817</v>
      </c>
      <c r="BB41" s="36">
        <f t="shared" si="61"/>
        <v>25.454545454545453</v>
      </c>
      <c r="BC41" s="36">
        <f t="shared" si="61"/>
        <v>32.727272727272727</v>
      </c>
      <c r="BD41" s="36">
        <f t="shared" si="61"/>
        <v>36.36363636363636</v>
      </c>
      <c r="BE41" s="36">
        <f t="shared" si="61"/>
        <v>43.636363636363633</v>
      </c>
      <c r="BF41" s="36">
        <f t="shared" si="75"/>
        <v>47.272727272727266</v>
      </c>
      <c r="BG41" s="36">
        <f t="shared" si="76"/>
        <v>54.54545454545454</v>
      </c>
      <c r="BH41" s="36">
        <f t="shared" si="77"/>
        <v>58.181818181818173</v>
      </c>
      <c r="BI41" s="36">
        <f t="shared" si="78"/>
        <v>65.454545454545439</v>
      </c>
    </row>
    <row r="42" spans="1:61" ht="30" customHeight="1" x14ac:dyDescent="0.55000000000000004">
      <c r="A42" s="294"/>
      <c r="B42" s="290"/>
      <c r="C42" s="302" t="s">
        <v>45</v>
      </c>
      <c r="D42" s="303"/>
      <c r="E42" s="304"/>
      <c r="F42" s="126">
        <f>SUM(F39:F41)</f>
        <v>12</v>
      </c>
      <c r="G42" s="126">
        <f t="shared" ref="G42:Q42" si="79">SUM(G39:G41)</f>
        <v>16</v>
      </c>
      <c r="H42" s="126">
        <f t="shared" si="79"/>
        <v>13</v>
      </c>
      <c r="I42" s="126">
        <f t="shared" si="79"/>
        <v>17</v>
      </c>
      <c r="J42" s="126">
        <f t="shared" si="79"/>
        <v>7</v>
      </c>
      <c r="K42" s="126">
        <f t="shared" si="79"/>
        <v>17</v>
      </c>
      <c r="L42" s="126">
        <f t="shared" si="79"/>
        <v>5</v>
      </c>
      <c r="M42" s="126">
        <f t="shared" si="79"/>
        <v>17</v>
      </c>
      <c r="N42" s="126">
        <f t="shared" si="79"/>
        <v>9</v>
      </c>
      <c r="O42" s="126">
        <f t="shared" si="79"/>
        <v>16</v>
      </c>
      <c r="P42" s="126">
        <f t="shared" si="79"/>
        <v>8</v>
      </c>
      <c r="Q42" s="126">
        <f t="shared" si="79"/>
        <v>16</v>
      </c>
      <c r="R42" s="12">
        <f t="shared" si="0"/>
        <v>153</v>
      </c>
      <c r="U42" s="35" t="s">
        <v>54</v>
      </c>
      <c r="V42" s="36">
        <f t="shared" si="63"/>
        <v>3</v>
      </c>
      <c r="W42" s="36">
        <f t="shared" si="64"/>
        <v>7</v>
      </c>
      <c r="X42" s="36">
        <f t="shared" si="56"/>
        <v>9</v>
      </c>
      <c r="Y42" s="36">
        <f t="shared" si="57"/>
        <v>13</v>
      </c>
      <c r="Z42" s="36">
        <f t="shared" si="57"/>
        <v>16</v>
      </c>
      <c r="AA42" s="36">
        <f t="shared" si="57"/>
        <v>20</v>
      </c>
      <c r="AB42" s="36">
        <f t="shared" si="57"/>
        <v>21</v>
      </c>
      <c r="AC42" s="36">
        <f t="shared" si="57"/>
        <v>25</v>
      </c>
      <c r="AD42" s="36">
        <f t="shared" si="56"/>
        <v>26</v>
      </c>
      <c r="AE42" s="36">
        <f t="shared" si="56"/>
        <v>30</v>
      </c>
      <c r="AF42" s="36">
        <f t="shared" si="56"/>
        <v>31</v>
      </c>
      <c r="AG42" s="36">
        <f t="shared" si="56"/>
        <v>35</v>
      </c>
      <c r="AI42" s="35" t="s">
        <v>54</v>
      </c>
      <c r="AJ42" s="36">
        <f t="shared" si="65"/>
        <v>196</v>
      </c>
      <c r="AK42" s="36">
        <f t="shared" si="66"/>
        <v>432</v>
      </c>
      <c r="AL42" s="36">
        <f t="shared" si="67"/>
        <v>568</v>
      </c>
      <c r="AM42" s="36">
        <f t="shared" si="59"/>
        <v>804</v>
      </c>
      <c r="AN42" s="36">
        <f t="shared" si="59"/>
        <v>964</v>
      </c>
      <c r="AO42" s="36">
        <f t="shared" si="59"/>
        <v>1200</v>
      </c>
      <c r="AP42" s="36">
        <f t="shared" si="59"/>
        <v>1240</v>
      </c>
      <c r="AQ42" s="36">
        <f t="shared" si="59"/>
        <v>1476</v>
      </c>
      <c r="AR42" s="36">
        <f t="shared" si="68"/>
        <v>1516</v>
      </c>
      <c r="AS42" s="36">
        <f t="shared" si="69"/>
        <v>1752</v>
      </c>
      <c r="AT42" s="36">
        <f t="shared" si="70"/>
        <v>1792</v>
      </c>
      <c r="AU42" s="36">
        <f t="shared" si="71"/>
        <v>2028</v>
      </c>
      <c r="AW42" s="35" t="s">
        <v>54</v>
      </c>
      <c r="AX42" s="36">
        <f t="shared" si="72"/>
        <v>17.818181818181817</v>
      </c>
      <c r="AY42" s="36">
        <f t="shared" si="73"/>
        <v>39.272727272727266</v>
      </c>
      <c r="AZ42" s="36">
        <f t="shared" si="74"/>
        <v>51.636363636363626</v>
      </c>
      <c r="BA42" s="36">
        <f t="shared" si="61"/>
        <v>73.090909090909079</v>
      </c>
      <c r="BB42" s="36">
        <f t="shared" si="61"/>
        <v>87.636363636363626</v>
      </c>
      <c r="BC42" s="36">
        <f t="shared" si="61"/>
        <v>109.09090909090908</v>
      </c>
      <c r="BD42" s="36">
        <f t="shared" si="61"/>
        <v>112.72727272727272</v>
      </c>
      <c r="BE42" s="36">
        <f t="shared" si="61"/>
        <v>134.18181818181819</v>
      </c>
      <c r="BF42" s="36">
        <f t="shared" si="75"/>
        <v>137.81818181818181</v>
      </c>
      <c r="BG42" s="36">
        <f t="shared" si="76"/>
        <v>159.27272727272725</v>
      </c>
      <c r="BH42" s="36">
        <f t="shared" si="77"/>
        <v>162.90909090909088</v>
      </c>
      <c r="BI42" s="36">
        <f t="shared" si="78"/>
        <v>184.36363636363632</v>
      </c>
    </row>
    <row r="43" spans="1:61" ht="30" customHeight="1" thickBot="1" x14ac:dyDescent="0.6">
      <c r="A43" s="300"/>
      <c r="B43" s="291" t="s">
        <v>189</v>
      </c>
      <c r="C43" s="292"/>
      <c r="D43" s="292"/>
      <c r="E43" s="293"/>
      <c r="F43" s="127">
        <v>10</v>
      </c>
      <c r="G43" s="127">
        <v>10</v>
      </c>
      <c r="H43" s="127">
        <v>10</v>
      </c>
      <c r="I43" s="127">
        <v>10</v>
      </c>
      <c r="J43" s="127">
        <v>10</v>
      </c>
      <c r="K43" s="127">
        <v>10</v>
      </c>
      <c r="L43" s="127">
        <v>10</v>
      </c>
      <c r="M43" s="127">
        <v>10</v>
      </c>
      <c r="N43" s="127">
        <v>10</v>
      </c>
      <c r="O43" s="127">
        <v>10</v>
      </c>
      <c r="P43" s="127">
        <v>10</v>
      </c>
      <c r="Q43" s="127">
        <v>10</v>
      </c>
      <c r="R43" s="128">
        <f t="shared" si="0"/>
        <v>120</v>
      </c>
      <c r="U43" s="35" t="s">
        <v>75</v>
      </c>
      <c r="V43" s="35">
        <v>1</v>
      </c>
      <c r="W43" s="35">
        <v>1</v>
      </c>
      <c r="X43" s="35">
        <v>1</v>
      </c>
      <c r="Y43" s="35">
        <v>1</v>
      </c>
      <c r="Z43" s="35">
        <v>1</v>
      </c>
      <c r="AA43" s="35">
        <v>1</v>
      </c>
      <c r="AB43" s="35">
        <v>1</v>
      </c>
      <c r="AC43" s="35">
        <v>1</v>
      </c>
      <c r="AD43" s="35">
        <v>1</v>
      </c>
      <c r="AE43" s="35">
        <v>1</v>
      </c>
      <c r="AF43" s="35">
        <v>1</v>
      </c>
      <c r="AG43" s="35">
        <v>1</v>
      </c>
      <c r="AI43" s="35" t="s">
        <v>75</v>
      </c>
      <c r="AJ43" s="35">
        <v>1</v>
      </c>
      <c r="AK43" s="35">
        <v>1</v>
      </c>
      <c r="AL43" s="35">
        <v>1</v>
      </c>
      <c r="AM43" s="35">
        <v>1</v>
      </c>
      <c r="AN43" s="35">
        <v>1</v>
      </c>
      <c r="AO43" s="35">
        <v>1</v>
      </c>
      <c r="AP43" s="35">
        <v>1</v>
      </c>
      <c r="AQ43" s="35">
        <v>1</v>
      </c>
      <c r="AR43" s="35">
        <v>1</v>
      </c>
      <c r="AS43" s="35">
        <v>1</v>
      </c>
      <c r="AT43" s="35">
        <v>1</v>
      </c>
      <c r="AU43" s="35">
        <v>1</v>
      </c>
      <c r="AW43" s="35" t="s">
        <v>75</v>
      </c>
      <c r="AX43" s="35">
        <v>1</v>
      </c>
      <c r="AY43" s="35">
        <v>1</v>
      </c>
      <c r="AZ43" s="35">
        <v>1</v>
      </c>
      <c r="BA43" s="35">
        <v>1</v>
      </c>
      <c r="BB43" s="35">
        <v>1</v>
      </c>
      <c r="BC43" s="35">
        <v>1</v>
      </c>
      <c r="BD43" s="35">
        <v>1</v>
      </c>
      <c r="BE43" s="35">
        <v>1</v>
      </c>
      <c r="BF43" s="35">
        <v>1</v>
      </c>
      <c r="BG43" s="35">
        <v>1</v>
      </c>
      <c r="BH43" s="35">
        <v>1</v>
      </c>
      <c r="BI43" s="35">
        <v>1</v>
      </c>
    </row>
    <row r="44" spans="1:61" ht="30" customHeight="1" thickTop="1" x14ac:dyDescent="0.55000000000000004">
      <c r="A44" s="294" t="s">
        <v>190</v>
      </c>
      <c r="B44" s="271" t="s">
        <v>191</v>
      </c>
      <c r="C44" s="302" t="s">
        <v>183</v>
      </c>
      <c r="D44" s="303"/>
      <c r="E44" s="304"/>
      <c r="F44" s="129">
        <v>210</v>
      </c>
      <c r="G44" s="129">
        <v>210</v>
      </c>
      <c r="H44" s="129">
        <v>0</v>
      </c>
      <c r="I44" s="129">
        <v>210</v>
      </c>
      <c r="J44" s="129">
        <v>210</v>
      </c>
      <c r="K44" s="129">
        <v>0</v>
      </c>
      <c r="L44" s="129">
        <v>210</v>
      </c>
      <c r="M44" s="129">
        <v>210</v>
      </c>
      <c r="N44" s="129">
        <v>0</v>
      </c>
      <c r="O44" s="129">
        <v>210</v>
      </c>
      <c r="P44" s="129">
        <v>210</v>
      </c>
      <c r="Q44" s="129">
        <v>0</v>
      </c>
      <c r="R44" s="13">
        <f>SUM(F44:Q44)</f>
        <v>1680</v>
      </c>
      <c r="U44" s="35" t="s">
        <v>125</v>
      </c>
      <c r="AI44" s="35" t="s">
        <v>125</v>
      </c>
      <c r="AW44" s="35" t="s">
        <v>129</v>
      </c>
    </row>
    <row r="45" spans="1:61" ht="30" customHeight="1" x14ac:dyDescent="0.55000000000000004">
      <c r="A45" s="294"/>
      <c r="B45" s="272"/>
      <c r="C45" s="302" t="s">
        <v>184</v>
      </c>
      <c r="D45" s="303"/>
      <c r="E45" s="304"/>
      <c r="F45" s="129">
        <v>35</v>
      </c>
      <c r="G45" s="129">
        <v>18</v>
      </c>
      <c r="H45" s="129">
        <v>18</v>
      </c>
      <c r="I45" s="129">
        <v>35</v>
      </c>
      <c r="J45" s="129">
        <v>18</v>
      </c>
      <c r="K45" s="129">
        <v>18</v>
      </c>
      <c r="L45" s="129">
        <v>35</v>
      </c>
      <c r="M45" s="129">
        <v>18</v>
      </c>
      <c r="N45" s="129">
        <v>18</v>
      </c>
      <c r="O45" s="129">
        <v>35</v>
      </c>
      <c r="P45" s="129">
        <v>18</v>
      </c>
      <c r="Q45" s="129">
        <v>18</v>
      </c>
      <c r="R45" s="13">
        <f t="shared" si="0"/>
        <v>284</v>
      </c>
      <c r="U45" s="35" t="s">
        <v>55</v>
      </c>
      <c r="V45" s="81" t="s">
        <v>109</v>
      </c>
      <c r="W45" s="81" t="s">
        <v>110</v>
      </c>
      <c r="X45" s="81" t="s">
        <v>111</v>
      </c>
      <c r="Y45" s="81" t="s">
        <v>112</v>
      </c>
      <c r="Z45" s="81" t="s">
        <v>113</v>
      </c>
      <c r="AA45" s="81" t="s">
        <v>114</v>
      </c>
      <c r="AB45" s="81" t="s">
        <v>115</v>
      </c>
      <c r="AC45" s="81" t="s">
        <v>116</v>
      </c>
      <c r="AD45" s="81" t="s">
        <v>117</v>
      </c>
      <c r="AE45" s="81" t="s">
        <v>118</v>
      </c>
      <c r="AF45" s="81" t="s">
        <v>119</v>
      </c>
      <c r="AG45" s="81" t="s">
        <v>120</v>
      </c>
      <c r="AI45" s="35" t="s">
        <v>121</v>
      </c>
      <c r="AJ45" s="81" t="s">
        <v>109</v>
      </c>
      <c r="AK45" s="81" t="s">
        <v>110</v>
      </c>
      <c r="AL45" s="81" t="s">
        <v>111</v>
      </c>
      <c r="AM45" s="81" t="s">
        <v>112</v>
      </c>
      <c r="AN45" s="81" t="s">
        <v>113</v>
      </c>
      <c r="AO45" s="81" t="s">
        <v>114</v>
      </c>
      <c r="AP45" s="81" t="s">
        <v>115</v>
      </c>
      <c r="AQ45" s="81" t="s">
        <v>116</v>
      </c>
      <c r="AR45" s="81" t="s">
        <v>117</v>
      </c>
      <c r="AS45" s="81" t="s">
        <v>118</v>
      </c>
      <c r="AT45" s="81" t="s">
        <v>119</v>
      </c>
      <c r="AU45" s="81" t="s">
        <v>120</v>
      </c>
      <c r="AW45" s="35" t="s">
        <v>126</v>
      </c>
      <c r="AX45" s="81" t="s">
        <v>109</v>
      </c>
      <c r="AY45" s="81" t="s">
        <v>110</v>
      </c>
      <c r="AZ45" s="81" t="s">
        <v>111</v>
      </c>
      <c r="BA45" s="81" t="s">
        <v>112</v>
      </c>
      <c r="BB45" s="81" t="s">
        <v>113</v>
      </c>
      <c r="BC45" s="81" t="s">
        <v>114</v>
      </c>
      <c r="BD45" s="81" t="s">
        <v>115</v>
      </c>
      <c r="BE45" s="81" t="s">
        <v>116</v>
      </c>
      <c r="BF45" s="81" t="s">
        <v>117</v>
      </c>
      <c r="BG45" s="81" t="s">
        <v>118</v>
      </c>
      <c r="BH45" s="81" t="s">
        <v>119</v>
      </c>
      <c r="BI45" s="81" t="s">
        <v>120</v>
      </c>
    </row>
    <row r="46" spans="1:61" ht="30" customHeight="1" x14ac:dyDescent="0.55000000000000004">
      <c r="A46" s="294"/>
      <c r="B46" s="272"/>
      <c r="C46" s="302" t="s">
        <v>88</v>
      </c>
      <c r="D46" s="303"/>
      <c r="E46" s="304"/>
      <c r="F46" s="129">
        <v>210</v>
      </c>
      <c r="G46" s="129">
        <v>210</v>
      </c>
      <c r="H46" s="129">
        <v>0</v>
      </c>
      <c r="I46" s="129">
        <v>210</v>
      </c>
      <c r="J46" s="129">
        <v>210</v>
      </c>
      <c r="K46" s="129">
        <v>0</v>
      </c>
      <c r="L46" s="129">
        <v>210</v>
      </c>
      <c r="M46" s="129">
        <v>210</v>
      </c>
      <c r="N46" s="129">
        <v>0</v>
      </c>
      <c r="O46" s="129">
        <v>210</v>
      </c>
      <c r="P46" s="129">
        <v>210</v>
      </c>
      <c r="Q46" s="129">
        <v>0</v>
      </c>
      <c r="R46" s="13">
        <f t="shared" si="0"/>
        <v>1680</v>
      </c>
      <c r="V46" s="35" t="s">
        <v>106</v>
      </c>
      <c r="W46" s="35" t="s">
        <v>106</v>
      </c>
      <c r="X46" s="35" t="s">
        <v>106</v>
      </c>
      <c r="Y46" s="35" t="s">
        <v>106</v>
      </c>
      <c r="Z46" s="35" t="s">
        <v>106</v>
      </c>
      <c r="AA46" s="35" t="s">
        <v>106</v>
      </c>
      <c r="AB46" s="35" t="s">
        <v>106</v>
      </c>
      <c r="AC46" s="35" t="s">
        <v>106</v>
      </c>
      <c r="AD46" s="35" t="s">
        <v>106</v>
      </c>
      <c r="AE46" s="35" t="s">
        <v>106</v>
      </c>
      <c r="AF46" s="35" t="s">
        <v>106</v>
      </c>
      <c r="AG46" s="35" t="s">
        <v>106</v>
      </c>
      <c r="AJ46" s="35" t="s">
        <v>106</v>
      </c>
      <c r="AK46" s="35" t="s">
        <v>106</v>
      </c>
      <c r="AL46" s="35" t="s">
        <v>106</v>
      </c>
      <c r="AM46" s="35" t="s">
        <v>106</v>
      </c>
      <c r="AN46" s="35" t="s">
        <v>106</v>
      </c>
      <c r="AO46" s="35" t="s">
        <v>106</v>
      </c>
      <c r="AP46" s="35" t="s">
        <v>106</v>
      </c>
      <c r="AQ46" s="35" t="s">
        <v>106</v>
      </c>
      <c r="AR46" s="35" t="s">
        <v>106</v>
      </c>
      <c r="AS46" s="35" t="s">
        <v>106</v>
      </c>
      <c r="AT46" s="35" t="s">
        <v>106</v>
      </c>
      <c r="AU46" s="35" t="s">
        <v>106</v>
      </c>
      <c r="AX46" s="35" t="s">
        <v>106</v>
      </c>
      <c r="AY46" s="35" t="s">
        <v>106</v>
      </c>
      <c r="AZ46" s="35" t="s">
        <v>106</v>
      </c>
      <c r="BA46" s="35" t="s">
        <v>106</v>
      </c>
      <c r="BB46" s="35" t="s">
        <v>106</v>
      </c>
      <c r="BC46" s="35" t="s">
        <v>106</v>
      </c>
      <c r="BD46" s="35" t="s">
        <v>106</v>
      </c>
      <c r="BE46" s="35" t="s">
        <v>106</v>
      </c>
      <c r="BF46" s="35" t="s">
        <v>106</v>
      </c>
      <c r="BG46" s="35" t="s">
        <v>106</v>
      </c>
      <c r="BH46" s="35" t="s">
        <v>106</v>
      </c>
      <c r="BI46" s="35" t="s">
        <v>106</v>
      </c>
    </row>
    <row r="47" spans="1:61" ht="30" customHeight="1" x14ac:dyDescent="0.55000000000000004">
      <c r="A47" s="294"/>
      <c r="B47" s="290"/>
      <c r="C47" s="302" t="s">
        <v>45</v>
      </c>
      <c r="D47" s="303"/>
      <c r="E47" s="304"/>
      <c r="F47" s="126">
        <f>SUM(F44:F46)</f>
        <v>455</v>
      </c>
      <c r="G47" s="126">
        <f>SUM(G44:G46)</f>
        <v>438</v>
      </c>
      <c r="H47" s="126">
        <f t="shared" ref="H47:Q47" si="80">SUM(H44:H46)</f>
        <v>18</v>
      </c>
      <c r="I47" s="126">
        <f t="shared" si="80"/>
        <v>455</v>
      </c>
      <c r="J47" s="126">
        <f t="shared" si="80"/>
        <v>438</v>
      </c>
      <c r="K47" s="126">
        <f t="shared" si="80"/>
        <v>18</v>
      </c>
      <c r="L47" s="126">
        <f t="shared" si="80"/>
        <v>455</v>
      </c>
      <c r="M47" s="126">
        <f t="shared" si="80"/>
        <v>438</v>
      </c>
      <c r="N47" s="126">
        <f t="shared" si="80"/>
        <v>18</v>
      </c>
      <c r="O47" s="126">
        <f t="shared" si="80"/>
        <v>455</v>
      </c>
      <c r="P47" s="126">
        <f t="shared" si="80"/>
        <v>438</v>
      </c>
      <c r="Q47" s="126">
        <f t="shared" si="80"/>
        <v>18</v>
      </c>
      <c r="R47" s="13">
        <f t="shared" si="0"/>
        <v>3644</v>
      </c>
      <c r="U47" s="35" t="s">
        <v>89</v>
      </c>
      <c r="V47" s="36">
        <f>F31</f>
        <v>1</v>
      </c>
      <c r="W47" s="36">
        <f>G31+V47</f>
        <v>2</v>
      </c>
      <c r="X47" s="36">
        <f t="shared" ref="X47:AG47" si="81">H31+W47</f>
        <v>4</v>
      </c>
      <c r="Y47" s="36">
        <f t="shared" ref="Y47:AC50" si="82">I31+X47</f>
        <v>5</v>
      </c>
      <c r="Z47" s="36">
        <f t="shared" si="82"/>
        <v>5</v>
      </c>
      <c r="AA47" s="36">
        <f t="shared" si="82"/>
        <v>6</v>
      </c>
      <c r="AB47" s="36">
        <f t="shared" si="82"/>
        <v>6</v>
      </c>
      <c r="AC47" s="36">
        <f t="shared" si="82"/>
        <v>7</v>
      </c>
      <c r="AD47" s="36">
        <f t="shared" si="81"/>
        <v>9</v>
      </c>
      <c r="AE47" s="36">
        <f t="shared" si="81"/>
        <v>10</v>
      </c>
      <c r="AF47" s="36">
        <f t="shared" si="81"/>
        <v>12</v>
      </c>
      <c r="AG47" s="36">
        <f t="shared" si="81"/>
        <v>13</v>
      </c>
      <c r="AI47" s="35" t="s">
        <v>89</v>
      </c>
      <c r="AJ47" s="36">
        <f>F57</f>
        <v>128</v>
      </c>
      <c r="AK47" s="36">
        <f>AJ47+G57</f>
        <v>256</v>
      </c>
      <c r="AL47" s="36">
        <f t="shared" ref="AL47:AU47" si="83">AK47+H57</f>
        <v>512</v>
      </c>
      <c r="AM47" s="36">
        <f t="shared" ref="AM47:AQ50" si="84">AL47+I57</f>
        <v>640</v>
      </c>
      <c r="AN47" s="36">
        <f t="shared" si="84"/>
        <v>640</v>
      </c>
      <c r="AO47" s="36">
        <f t="shared" si="84"/>
        <v>768</v>
      </c>
      <c r="AP47" s="36">
        <f t="shared" si="84"/>
        <v>768</v>
      </c>
      <c r="AQ47" s="36">
        <f t="shared" si="84"/>
        <v>896</v>
      </c>
      <c r="AR47" s="36">
        <f t="shared" si="83"/>
        <v>1152</v>
      </c>
      <c r="AS47" s="36">
        <f t="shared" si="83"/>
        <v>1280</v>
      </c>
      <c r="AT47" s="36">
        <f t="shared" si="83"/>
        <v>1536</v>
      </c>
      <c r="AU47" s="36">
        <f t="shared" si="83"/>
        <v>1664</v>
      </c>
      <c r="AW47" s="35" t="s">
        <v>89</v>
      </c>
      <c r="AX47" s="36">
        <f>F77</f>
        <v>11.636363636363637</v>
      </c>
      <c r="AY47" s="36">
        <f>AX47+G77</f>
        <v>23.272727272727273</v>
      </c>
      <c r="AZ47" s="36">
        <f t="shared" ref="AZ47:BI47" si="85">AY47+H77</f>
        <v>46.545454545454547</v>
      </c>
      <c r="BA47" s="36">
        <f t="shared" ref="BA47:BE50" si="86">AZ47+I77</f>
        <v>58.181818181818187</v>
      </c>
      <c r="BB47" s="36">
        <f t="shared" si="86"/>
        <v>58.181818181818187</v>
      </c>
      <c r="BC47" s="36">
        <f t="shared" si="86"/>
        <v>69.818181818181827</v>
      </c>
      <c r="BD47" s="36">
        <f t="shared" si="86"/>
        <v>69.818181818181827</v>
      </c>
      <c r="BE47" s="36">
        <f t="shared" si="86"/>
        <v>81.454545454545467</v>
      </c>
      <c r="BF47" s="36">
        <f t="shared" si="85"/>
        <v>104.72727272727275</v>
      </c>
      <c r="BG47" s="36">
        <f t="shared" si="85"/>
        <v>116.36363636363639</v>
      </c>
      <c r="BH47" s="36">
        <f t="shared" si="85"/>
        <v>139.63636363636365</v>
      </c>
      <c r="BI47" s="36">
        <f t="shared" si="85"/>
        <v>151.27272727272728</v>
      </c>
    </row>
    <row r="48" spans="1:61" ht="30" customHeight="1" thickBot="1" x14ac:dyDescent="0.6">
      <c r="A48" s="295"/>
      <c r="B48" s="296" t="s">
        <v>189</v>
      </c>
      <c r="C48" s="297"/>
      <c r="D48" s="297"/>
      <c r="E48" s="298"/>
      <c r="F48" s="59">
        <v>200</v>
      </c>
      <c r="G48" s="59">
        <v>200</v>
      </c>
      <c r="H48" s="59">
        <v>200</v>
      </c>
      <c r="I48" s="59">
        <v>200</v>
      </c>
      <c r="J48" s="59">
        <v>200</v>
      </c>
      <c r="K48" s="59">
        <v>200</v>
      </c>
      <c r="L48" s="59">
        <v>200</v>
      </c>
      <c r="M48" s="59">
        <v>200</v>
      </c>
      <c r="N48" s="59">
        <v>200</v>
      </c>
      <c r="O48" s="59">
        <v>200</v>
      </c>
      <c r="P48" s="59">
        <v>200</v>
      </c>
      <c r="Q48" s="59">
        <v>200</v>
      </c>
      <c r="R48" s="71">
        <f t="shared" si="0"/>
        <v>2400</v>
      </c>
      <c r="V48" s="36">
        <f t="shared" ref="V48:V49" si="87">F32</f>
        <v>1</v>
      </c>
      <c r="W48" s="36">
        <f t="shared" ref="W48:W50" si="88">G32+V48</f>
        <v>2</v>
      </c>
      <c r="X48" s="36">
        <f t="shared" ref="X48:X50" si="89">H32+W48</f>
        <v>4</v>
      </c>
      <c r="Y48" s="36">
        <f t="shared" si="82"/>
        <v>5</v>
      </c>
      <c r="Z48" s="36">
        <f t="shared" si="82"/>
        <v>5</v>
      </c>
      <c r="AA48" s="36">
        <f t="shared" si="82"/>
        <v>6</v>
      </c>
      <c r="AB48" s="36">
        <f t="shared" si="82"/>
        <v>6</v>
      </c>
      <c r="AC48" s="36">
        <f t="shared" si="82"/>
        <v>7</v>
      </c>
      <c r="AD48" s="36">
        <f t="shared" ref="AD48:AD50" si="90">N32+AC48</f>
        <v>9</v>
      </c>
      <c r="AE48" s="36">
        <f t="shared" ref="AE48:AE50" si="91">O32+AD48</f>
        <v>10</v>
      </c>
      <c r="AF48" s="36">
        <f t="shared" ref="AF48:AF50" si="92">P32+AE48</f>
        <v>12</v>
      </c>
      <c r="AG48" s="36">
        <f t="shared" ref="AG48:AG50" si="93">Q32+AF48</f>
        <v>13</v>
      </c>
      <c r="AJ48" s="36">
        <f t="shared" ref="AJ48:AJ50" si="94">F58</f>
        <v>80</v>
      </c>
      <c r="AK48" s="36">
        <f t="shared" ref="AK48:AK50" si="95">AJ48+G58</f>
        <v>160</v>
      </c>
      <c r="AL48" s="36">
        <f t="shared" ref="AL48:AL50" si="96">AK48+H58</f>
        <v>320</v>
      </c>
      <c r="AM48" s="36">
        <f t="shared" si="84"/>
        <v>400</v>
      </c>
      <c r="AN48" s="36">
        <f t="shared" si="84"/>
        <v>400</v>
      </c>
      <c r="AO48" s="36">
        <f t="shared" si="84"/>
        <v>480</v>
      </c>
      <c r="AP48" s="36">
        <f t="shared" si="84"/>
        <v>480</v>
      </c>
      <c r="AQ48" s="36">
        <f t="shared" si="84"/>
        <v>560</v>
      </c>
      <c r="AR48" s="36">
        <f t="shared" ref="AR48:AR50" si="97">AQ48+N58</f>
        <v>720</v>
      </c>
      <c r="AS48" s="36">
        <f t="shared" ref="AS48:AS50" si="98">AR48+O58</f>
        <v>800</v>
      </c>
      <c r="AT48" s="36">
        <f t="shared" ref="AT48:AT50" si="99">AS48+P58</f>
        <v>960</v>
      </c>
      <c r="AU48" s="36">
        <f t="shared" ref="AU48:AU50" si="100">AT48+Q58</f>
        <v>1040</v>
      </c>
      <c r="AX48" s="36">
        <f t="shared" ref="AX48:AX50" si="101">F78</f>
        <v>7.2727272727272725</v>
      </c>
      <c r="AY48" s="36">
        <f t="shared" ref="AY48:AY50" si="102">AX48+G78</f>
        <v>14.545454545454545</v>
      </c>
      <c r="AZ48" s="36">
        <f t="shared" ref="AZ48:AZ50" si="103">AY48+H78</f>
        <v>29.09090909090909</v>
      </c>
      <c r="BA48" s="36">
        <f t="shared" si="86"/>
        <v>36.36363636363636</v>
      </c>
      <c r="BB48" s="36">
        <f t="shared" si="86"/>
        <v>36.36363636363636</v>
      </c>
      <c r="BC48" s="36">
        <f t="shared" si="86"/>
        <v>43.636363636363633</v>
      </c>
      <c r="BD48" s="36">
        <f t="shared" si="86"/>
        <v>43.636363636363633</v>
      </c>
      <c r="BE48" s="36">
        <f t="shared" si="86"/>
        <v>50.909090909090907</v>
      </c>
      <c r="BF48" s="36">
        <f t="shared" ref="BF48:BF50" si="104">BE48+N78</f>
        <v>65.454545454545453</v>
      </c>
      <c r="BG48" s="36">
        <f t="shared" ref="BG48:BG50" si="105">BF48+O78</f>
        <v>72.72727272727272</v>
      </c>
      <c r="BH48" s="36">
        <f t="shared" ref="BH48:BH50" si="106">BG48+P78</f>
        <v>87.272727272727266</v>
      </c>
      <c r="BI48" s="36">
        <f t="shared" ref="BI48:BI50" si="107">BH48+Q78</f>
        <v>94.545454545454533</v>
      </c>
    </row>
    <row r="49" spans="1:61" ht="30" customHeight="1" outlineLevel="1" thickTop="1" x14ac:dyDescent="0.55000000000000004">
      <c r="A49" s="317" t="s">
        <v>104</v>
      </c>
      <c r="B49" s="315" t="s">
        <v>182</v>
      </c>
      <c r="C49" s="302" t="s">
        <v>183</v>
      </c>
      <c r="D49" s="303"/>
      <c r="E49" s="304"/>
      <c r="F49" s="70">
        <f>ROUNDDOWN(IF($C$5=0,0,IF($C$5*$N$5&gt;200,200*F23,$C$5*$N$5*F23)),0)</f>
        <v>120</v>
      </c>
      <c r="G49" s="70">
        <f>ROUNDDOWN(IF($C$5=0,0,IF($C$5*$N$5&gt;200,200*G23,$C$5*$N$5*G23)),0)</f>
        <v>120</v>
      </c>
      <c r="H49" s="70">
        <f t="shared" ref="H49:Q49" si="108">ROUNDDOWN(IF($C$5=0,0,IF($C$5*$N$5&gt;200,200*H23,$C$5*$N$5*H23)),0)</f>
        <v>0</v>
      </c>
      <c r="I49" s="70">
        <f t="shared" si="108"/>
        <v>240</v>
      </c>
      <c r="J49" s="70">
        <f t="shared" si="108"/>
        <v>120</v>
      </c>
      <c r="K49" s="70">
        <f t="shared" si="108"/>
        <v>120</v>
      </c>
      <c r="L49" s="70">
        <f t="shared" si="108"/>
        <v>0</v>
      </c>
      <c r="M49" s="70">
        <f t="shared" si="108"/>
        <v>120</v>
      </c>
      <c r="N49" s="70">
        <f t="shared" si="108"/>
        <v>0</v>
      </c>
      <c r="O49" s="70">
        <f t="shared" si="108"/>
        <v>120</v>
      </c>
      <c r="P49" s="70">
        <f t="shared" si="108"/>
        <v>0</v>
      </c>
      <c r="Q49" s="70">
        <f t="shared" si="108"/>
        <v>120</v>
      </c>
      <c r="R49" s="30">
        <f t="shared" si="0"/>
        <v>1080</v>
      </c>
      <c r="U49" s="35" t="s">
        <v>90</v>
      </c>
      <c r="V49" s="36">
        <f t="shared" si="87"/>
        <v>1</v>
      </c>
      <c r="W49" s="36">
        <f t="shared" si="88"/>
        <v>3</v>
      </c>
      <c r="X49" s="36">
        <f t="shared" si="89"/>
        <v>4</v>
      </c>
      <c r="Y49" s="36">
        <f t="shared" si="82"/>
        <v>6</v>
      </c>
      <c r="Z49" s="36">
        <f t="shared" si="82"/>
        <v>7</v>
      </c>
      <c r="AA49" s="36">
        <f t="shared" si="82"/>
        <v>9</v>
      </c>
      <c r="AB49" s="36">
        <f t="shared" si="82"/>
        <v>10</v>
      </c>
      <c r="AC49" s="36">
        <f t="shared" si="82"/>
        <v>12</v>
      </c>
      <c r="AD49" s="36">
        <f t="shared" si="90"/>
        <v>13</v>
      </c>
      <c r="AE49" s="36">
        <f t="shared" si="91"/>
        <v>15</v>
      </c>
      <c r="AF49" s="36">
        <f t="shared" si="92"/>
        <v>16</v>
      </c>
      <c r="AG49" s="36">
        <f t="shared" si="93"/>
        <v>18</v>
      </c>
      <c r="AI49" s="35" t="s">
        <v>90</v>
      </c>
      <c r="AJ49" s="36">
        <f t="shared" si="94"/>
        <v>56</v>
      </c>
      <c r="AK49" s="36">
        <f t="shared" si="95"/>
        <v>168</v>
      </c>
      <c r="AL49" s="36">
        <f t="shared" si="96"/>
        <v>224</v>
      </c>
      <c r="AM49" s="36">
        <f t="shared" si="84"/>
        <v>336</v>
      </c>
      <c r="AN49" s="36">
        <f t="shared" si="84"/>
        <v>392</v>
      </c>
      <c r="AO49" s="36">
        <f t="shared" si="84"/>
        <v>504</v>
      </c>
      <c r="AP49" s="36">
        <f t="shared" si="84"/>
        <v>560</v>
      </c>
      <c r="AQ49" s="36">
        <f t="shared" si="84"/>
        <v>672</v>
      </c>
      <c r="AR49" s="36">
        <f t="shared" si="97"/>
        <v>728</v>
      </c>
      <c r="AS49" s="36">
        <f t="shared" si="98"/>
        <v>840</v>
      </c>
      <c r="AT49" s="36">
        <f t="shared" si="99"/>
        <v>896</v>
      </c>
      <c r="AU49" s="36">
        <f t="shared" si="100"/>
        <v>1008</v>
      </c>
      <c r="AW49" s="35" t="s">
        <v>90</v>
      </c>
      <c r="AX49" s="36">
        <f t="shared" si="101"/>
        <v>5.0909090909090908</v>
      </c>
      <c r="AY49" s="36">
        <f t="shared" si="102"/>
        <v>15.272727272727273</v>
      </c>
      <c r="AZ49" s="36">
        <f t="shared" si="103"/>
        <v>20.363636363636363</v>
      </c>
      <c r="BA49" s="36">
        <f t="shared" si="86"/>
        <v>30.545454545454547</v>
      </c>
      <c r="BB49" s="36">
        <f t="shared" si="86"/>
        <v>35.63636363636364</v>
      </c>
      <c r="BC49" s="36">
        <f t="shared" si="86"/>
        <v>45.81818181818182</v>
      </c>
      <c r="BD49" s="36">
        <f t="shared" si="86"/>
        <v>50.909090909090914</v>
      </c>
      <c r="BE49" s="36">
        <f t="shared" si="86"/>
        <v>61.090909090909093</v>
      </c>
      <c r="BF49" s="36">
        <f t="shared" si="104"/>
        <v>66.181818181818187</v>
      </c>
      <c r="BG49" s="36">
        <f t="shared" si="105"/>
        <v>76.363636363636374</v>
      </c>
      <c r="BH49" s="36">
        <f t="shared" si="106"/>
        <v>81.454545454545467</v>
      </c>
      <c r="BI49" s="36">
        <f t="shared" si="107"/>
        <v>91.636363636363654</v>
      </c>
    </row>
    <row r="50" spans="1:61" ht="30" customHeight="1" outlineLevel="1" x14ac:dyDescent="0.55000000000000004">
      <c r="A50" s="294"/>
      <c r="B50" s="270"/>
      <c r="C50" s="302" t="s">
        <v>184</v>
      </c>
      <c r="D50" s="303"/>
      <c r="E50" s="304"/>
      <c r="F50" s="70">
        <f>ROUNDDOWN(IF($C$5=0,0,IF($C$5*$N$6&gt;200,200*F24,$C$5*$N$6*F24)),0)</f>
        <v>75</v>
      </c>
      <c r="G50" s="70">
        <f t="shared" ref="G50:Q50" si="109">ROUNDDOWN(IF($C$5=0,0,IF($C$5*$N$6&gt;200,200*G24,$C$5*$N$6*G24)),0)</f>
        <v>75</v>
      </c>
      <c r="H50" s="70">
        <f>ROUNDDOWN(IF($C$5=0,0,IF($C$5*$N$6&gt;200,200*H24,$C$5*$N$6*H24)),0)</f>
        <v>75</v>
      </c>
      <c r="I50" s="70">
        <f t="shared" si="109"/>
        <v>75</v>
      </c>
      <c r="J50" s="70">
        <f t="shared" si="109"/>
        <v>0</v>
      </c>
      <c r="K50" s="70">
        <f t="shared" si="109"/>
        <v>75</v>
      </c>
      <c r="L50" s="70">
        <f t="shared" si="109"/>
        <v>0</v>
      </c>
      <c r="M50" s="70">
        <f t="shared" si="109"/>
        <v>75</v>
      </c>
      <c r="N50" s="70">
        <f t="shared" si="109"/>
        <v>0</v>
      </c>
      <c r="O50" s="70">
        <f t="shared" si="109"/>
        <v>75</v>
      </c>
      <c r="P50" s="70">
        <f t="shared" si="109"/>
        <v>0</v>
      </c>
      <c r="Q50" s="70">
        <f t="shared" si="109"/>
        <v>75</v>
      </c>
      <c r="R50" s="13">
        <f t="shared" si="0"/>
        <v>600</v>
      </c>
      <c r="U50" s="35" t="s">
        <v>54</v>
      </c>
      <c r="V50" s="36">
        <f>F34</f>
        <v>3</v>
      </c>
      <c r="W50" s="36">
        <f t="shared" si="88"/>
        <v>7</v>
      </c>
      <c r="X50" s="36">
        <f t="shared" si="89"/>
        <v>12</v>
      </c>
      <c r="Y50" s="36">
        <f t="shared" si="82"/>
        <v>16</v>
      </c>
      <c r="Z50" s="36">
        <f t="shared" si="82"/>
        <v>17</v>
      </c>
      <c r="AA50" s="36">
        <f t="shared" si="82"/>
        <v>21</v>
      </c>
      <c r="AB50" s="36">
        <f t="shared" si="82"/>
        <v>22</v>
      </c>
      <c r="AC50" s="36">
        <f t="shared" si="82"/>
        <v>26</v>
      </c>
      <c r="AD50" s="36">
        <f t="shared" si="90"/>
        <v>31</v>
      </c>
      <c r="AE50" s="36">
        <f t="shared" si="91"/>
        <v>35</v>
      </c>
      <c r="AF50" s="36">
        <f t="shared" si="92"/>
        <v>40</v>
      </c>
      <c r="AG50" s="36">
        <f t="shared" si="93"/>
        <v>44</v>
      </c>
      <c r="AI50" s="35" t="s">
        <v>54</v>
      </c>
      <c r="AJ50" s="36">
        <f t="shared" si="94"/>
        <v>264</v>
      </c>
      <c r="AK50" s="36">
        <f t="shared" si="95"/>
        <v>584</v>
      </c>
      <c r="AL50" s="36">
        <f t="shared" si="96"/>
        <v>1056</v>
      </c>
      <c r="AM50" s="36">
        <f t="shared" si="84"/>
        <v>1376</v>
      </c>
      <c r="AN50" s="36">
        <f t="shared" si="84"/>
        <v>1432</v>
      </c>
      <c r="AO50" s="36">
        <f t="shared" si="84"/>
        <v>1752</v>
      </c>
      <c r="AP50" s="36">
        <f t="shared" si="84"/>
        <v>1808</v>
      </c>
      <c r="AQ50" s="36">
        <f t="shared" si="84"/>
        <v>2128</v>
      </c>
      <c r="AR50" s="36">
        <f t="shared" si="97"/>
        <v>2600</v>
      </c>
      <c r="AS50" s="36">
        <f t="shared" si="98"/>
        <v>2920</v>
      </c>
      <c r="AT50" s="36">
        <f t="shared" si="99"/>
        <v>3392</v>
      </c>
      <c r="AU50" s="36">
        <f t="shared" si="100"/>
        <v>3712</v>
      </c>
      <c r="AW50" s="35" t="s">
        <v>54</v>
      </c>
      <c r="AX50" s="36">
        <f t="shared" si="101"/>
        <v>24</v>
      </c>
      <c r="AY50" s="36">
        <f t="shared" si="102"/>
        <v>53.090909090909093</v>
      </c>
      <c r="AZ50" s="36">
        <f t="shared" si="103"/>
        <v>96</v>
      </c>
      <c r="BA50" s="36">
        <f t="shared" si="86"/>
        <v>125.09090909090909</v>
      </c>
      <c r="BB50" s="36">
        <f t="shared" si="86"/>
        <v>130.18181818181819</v>
      </c>
      <c r="BC50" s="36">
        <f t="shared" si="86"/>
        <v>159.27272727272728</v>
      </c>
      <c r="BD50" s="36">
        <f t="shared" si="86"/>
        <v>164.36363636363637</v>
      </c>
      <c r="BE50" s="36">
        <f t="shared" si="86"/>
        <v>193.45454545454547</v>
      </c>
      <c r="BF50" s="36">
        <f t="shared" si="104"/>
        <v>236.36363636363637</v>
      </c>
      <c r="BG50" s="36">
        <f t="shared" si="105"/>
        <v>265.4545454545455</v>
      </c>
      <c r="BH50" s="36">
        <f t="shared" si="106"/>
        <v>308.36363636363643</v>
      </c>
      <c r="BI50" s="36">
        <f t="shared" si="107"/>
        <v>337.4545454545455</v>
      </c>
    </row>
    <row r="51" spans="1:61" ht="30" customHeight="1" outlineLevel="1" x14ac:dyDescent="0.55000000000000004">
      <c r="A51" s="294"/>
      <c r="B51" s="270"/>
      <c r="C51" s="302" t="s">
        <v>88</v>
      </c>
      <c r="D51" s="303"/>
      <c r="E51" s="304"/>
      <c r="F51" s="70">
        <f>ROUNDDOWN(IF($C$6=0,0,IF(($C$6*$N$7+20)&gt;200,200*F25,($C$6*$N$7+20)*F25)),0)</f>
        <v>53</v>
      </c>
      <c r="G51" s="70">
        <f t="shared" ref="G51:Q51" si="110">ROUNDDOWN(IF($C$6=0,0,IF(($C$6*$N$7+20)&gt;200,200*G25,($C$6*$N$7+20)*G25)),0)</f>
        <v>107</v>
      </c>
      <c r="H51" s="70">
        <f t="shared" si="110"/>
        <v>53</v>
      </c>
      <c r="I51" s="70">
        <f t="shared" si="110"/>
        <v>107</v>
      </c>
      <c r="J51" s="70">
        <f t="shared" si="110"/>
        <v>53</v>
      </c>
      <c r="K51" s="70">
        <f t="shared" si="110"/>
        <v>107</v>
      </c>
      <c r="L51" s="70">
        <f t="shared" si="110"/>
        <v>53</v>
      </c>
      <c r="M51" s="70">
        <f t="shared" si="110"/>
        <v>107</v>
      </c>
      <c r="N51" s="70">
        <f t="shared" si="110"/>
        <v>53</v>
      </c>
      <c r="O51" s="70">
        <f t="shared" si="110"/>
        <v>107</v>
      </c>
      <c r="P51" s="70">
        <f t="shared" si="110"/>
        <v>53</v>
      </c>
      <c r="Q51" s="70">
        <f t="shared" si="110"/>
        <v>107</v>
      </c>
      <c r="R51" s="13">
        <f t="shared" si="0"/>
        <v>960</v>
      </c>
      <c r="U51" s="35" t="s">
        <v>75</v>
      </c>
      <c r="V51" s="35">
        <v>1</v>
      </c>
      <c r="W51" s="35">
        <v>1</v>
      </c>
      <c r="X51" s="35">
        <v>1</v>
      </c>
      <c r="Y51" s="35">
        <v>1</v>
      </c>
      <c r="Z51" s="35">
        <v>1</v>
      </c>
      <c r="AA51" s="35">
        <v>1</v>
      </c>
      <c r="AB51" s="35">
        <v>1</v>
      </c>
      <c r="AC51" s="35">
        <v>1</v>
      </c>
      <c r="AD51" s="35">
        <v>1</v>
      </c>
      <c r="AE51" s="35">
        <v>1</v>
      </c>
      <c r="AF51" s="35">
        <v>1</v>
      </c>
      <c r="AG51" s="35">
        <v>1</v>
      </c>
      <c r="AI51" s="35" t="s">
        <v>75</v>
      </c>
      <c r="AJ51" s="35">
        <v>1</v>
      </c>
      <c r="AK51" s="35">
        <v>1</v>
      </c>
      <c r="AL51" s="35">
        <v>1</v>
      </c>
      <c r="AM51" s="35">
        <v>1</v>
      </c>
      <c r="AN51" s="35">
        <v>1</v>
      </c>
      <c r="AO51" s="35">
        <v>1</v>
      </c>
      <c r="AP51" s="35">
        <v>1</v>
      </c>
      <c r="AQ51" s="35">
        <v>1</v>
      </c>
      <c r="AR51" s="35">
        <v>1</v>
      </c>
      <c r="AS51" s="35">
        <v>1</v>
      </c>
      <c r="AT51" s="35">
        <v>1</v>
      </c>
      <c r="AU51" s="35">
        <v>1</v>
      </c>
      <c r="AW51" s="35" t="s">
        <v>75</v>
      </c>
      <c r="AX51" s="35">
        <v>1</v>
      </c>
      <c r="AY51" s="35">
        <v>1</v>
      </c>
      <c r="AZ51" s="35">
        <v>1</v>
      </c>
      <c r="BA51" s="35">
        <v>1</v>
      </c>
      <c r="BB51" s="35">
        <v>1</v>
      </c>
      <c r="BC51" s="35">
        <v>1</v>
      </c>
      <c r="BD51" s="35">
        <v>1</v>
      </c>
      <c r="BE51" s="35">
        <v>1</v>
      </c>
      <c r="BF51" s="35">
        <v>1</v>
      </c>
      <c r="BG51" s="35">
        <v>1</v>
      </c>
      <c r="BH51" s="35">
        <v>1</v>
      </c>
      <c r="BI51" s="35">
        <v>1</v>
      </c>
    </row>
    <row r="52" spans="1:61" ht="30" customHeight="1" outlineLevel="1" x14ac:dyDescent="0.55000000000000004">
      <c r="A52" s="294"/>
      <c r="B52" s="301"/>
      <c r="C52" s="302" t="s">
        <v>45</v>
      </c>
      <c r="D52" s="303"/>
      <c r="E52" s="304"/>
      <c r="F52" s="126">
        <f>SUM(F49:F51)</f>
        <v>248</v>
      </c>
      <c r="G52" s="126">
        <f t="shared" ref="G52:Q52" si="111">SUM(G49:G51)</f>
        <v>302</v>
      </c>
      <c r="H52" s="126">
        <f t="shared" si="111"/>
        <v>128</v>
      </c>
      <c r="I52" s="126">
        <f t="shared" si="111"/>
        <v>422</v>
      </c>
      <c r="J52" s="126">
        <f t="shared" si="111"/>
        <v>173</v>
      </c>
      <c r="K52" s="126">
        <f t="shared" si="111"/>
        <v>302</v>
      </c>
      <c r="L52" s="126">
        <f t="shared" si="111"/>
        <v>53</v>
      </c>
      <c r="M52" s="126">
        <f t="shared" si="111"/>
        <v>302</v>
      </c>
      <c r="N52" s="126">
        <f t="shared" si="111"/>
        <v>53</v>
      </c>
      <c r="O52" s="126">
        <f t="shared" si="111"/>
        <v>302</v>
      </c>
      <c r="P52" s="126">
        <f t="shared" si="111"/>
        <v>53</v>
      </c>
      <c r="Q52" s="126">
        <f t="shared" si="111"/>
        <v>302</v>
      </c>
      <c r="R52" s="13">
        <f t="shared" si="0"/>
        <v>2640</v>
      </c>
      <c r="U52" s="35" t="s">
        <v>143</v>
      </c>
      <c r="AI52" s="35" t="s">
        <v>143</v>
      </c>
      <c r="AW52" s="35" t="s">
        <v>144</v>
      </c>
    </row>
    <row r="53" spans="1:61" ht="30" customHeight="1" outlineLevel="1" x14ac:dyDescent="0.55000000000000004">
      <c r="A53" s="294"/>
      <c r="B53" s="269" t="s">
        <v>185</v>
      </c>
      <c r="C53" s="316" t="s">
        <v>192</v>
      </c>
      <c r="D53" s="275"/>
      <c r="E53" s="276"/>
      <c r="F53" s="70">
        <f>ROUNDDOWN(IF($C$7=0,0,IF($C$7*$N$5&gt;200,200*F27,$C$7*$N$5*F27)),0)</f>
        <v>96</v>
      </c>
      <c r="G53" s="70">
        <f t="shared" ref="G53:Q53" si="112">ROUNDDOWN(IF($C$7=0,0,IF($C$7*$N$5&gt;200,200*G27,$C$7*$N$5*G27)),0)</f>
        <v>96</v>
      </c>
      <c r="H53" s="70">
        <f t="shared" si="112"/>
        <v>96</v>
      </c>
      <c r="I53" s="70">
        <f>ROUNDDOWN(IF($C$7=0,0,IF($C$7*$N$5&gt;200,200*I27,$C$7*$N$5*I27)),0)</f>
        <v>96</v>
      </c>
      <c r="J53" s="70">
        <f t="shared" si="112"/>
        <v>0</v>
      </c>
      <c r="K53" s="70">
        <f t="shared" si="112"/>
        <v>96</v>
      </c>
      <c r="L53" s="70">
        <f t="shared" si="112"/>
        <v>0</v>
      </c>
      <c r="M53" s="70">
        <f t="shared" si="112"/>
        <v>96</v>
      </c>
      <c r="N53" s="70">
        <f t="shared" si="112"/>
        <v>0</v>
      </c>
      <c r="O53" s="70">
        <f t="shared" si="112"/>
        <v>96</v>
      </c>
      <c r="P53" s="70">
        <f t="shared" si="112"/>
        <v>0</v>
      </c>
      <c r="Q53" s="70">
        <f t="shared" si="112"/>
        <v>96</v>
      </c>
      <c r="R53" s="13">
        <f t="shared" si="0"/>
        <v>768</v>
      </c>
      <c r="U53" s="35" t="s">
        <v>55</v>
      </c>
      <c r="V53" s="81" t="s">
        <v>109</v>
      </c>
      <c r="W53" s="81" t="s">
        <v>110</v>
      </c>
      <c r="X53" s="81" t="s">
        <v>111</v>
      </c>
      <c r="Y53" s="81" t="s">
        <v>112</v>
      </c>
      <c r="Z53" s="81" t="s">
        <v>113</v>
      </c>
      <c r="AA53" s="81" t="s">
        <v>114</v>
      </c>
      <c r="AB53" s="81" t="s">
        <v>115</v>
      </c>
      <c r="AC53" s="81" t="s">
        <v>116</v>
      </c>
      <c r="AD53" s="81" t="s">
        <v>117</v>
      </c>
      <c r="AE53" s="81" t="s">
        <v>118</v>
      </c>
      <c r="AF53" s="81" t="s">
        <v>119</v>
      </c>
      <c r="AG53" s="81" t="s">
        <v>120</v>
      </c>
      <c r="AI53" s="35" t="s">
        <v>121</v>
      </c>
      <c r="AJ53" s="81" t="s">
        <v>109</v>
      </c>
      <c r="AK53" s="81" t="s">
        <v>110</v>
      </c>
      <c r="AL53" s="81" t="s">
        <v>111</v>
      </c>
      <c r="AM53" s="81" t="s">
        <v>112</v>
      </c>
      <c r="AN53" s="81" t="s">
        <v>113</v>
      </c>
      <c r="AO53" s="81" t="s">
        <v>114</v>
      </c>
      <c r="AP53" s="81" t="s">
        <v>115</v>
      </c>
      <c r="AQ53" s="81" t="s">
        <v>116</v>
      </c>
      <c r="AR53" s="81" t="s">
        <v>117</v>
      </c>
      <c r="AS53" s="81" t="s">
        <v>118</v>
      </c>
      <c r="AT53" s="81" t="s">
        <v>119</v>
      </c>
      <c r="AU53" s="81" t="s">
        <v>120</v>
      </c>
      <c r="AW53" s="35" t="s">
        <v>126</v>
      </c>
      <c r="AX53" s="81" t="s">
        <v>109</v>
      </c>
      <c r="AY53" s="81" t="s">
        <v>110</v>
      </c>
      <c r="AZ53" s="81" t="s">
        <v>111</v>
      </c>
      <c r="BA53" s="81" t="s">
        <v>112</v>
      </c>
      <c r="BB53" s="81" t="s">
        <v>113</v>
      </c>
      <c r="BC53" s="81" t="s">
        <v>114</v>
      </c>
      <c r="BD53" s="81" t="s">
        <v>115</v>
      </c>
      <c r="BE53" s="81" t="s">
        <v>116</v>
      </c>
      <c r="BF53" s="81" t="s">
        <v>117</v>
      </c>
      <c r="BG53" s="81" t="s">
        <v>118</v>
      </c>
      <c r="BH53" s="81" t="s">
        <v>119</v>
      </c>
      <c r="BI53" s="81" t="s">
        <v>120</v>
      </c>
    </row>
    <row r="54" spans="1:61" ht="30" customHeight="1" outlineLevel="1" x14ac:dyDescent="0.55000000000000004">
      <c r="A54" s="294"/>
      <c r="B54" s="270"/>
      <c r="C54" s="286" t="s">
        <v>193</v>
      </c>
      <c r="D54" s="278"/>
      <c r="E54" s="279"/>
      <c r="F54" s="70">
        <f>ROUNDDOWN(IF($C$7=0,0,IF($C$7*$N$6&gt;200,200*F28,$C$7*$N$6*F28)),0)</f>
        <v>60</v>
      </c>
      <c r="G54" s="70">
        <f>ROUNDDOWN(IF($C$7=0,0,IF($C$7*$N$6&gt;200,200*G28,$C$7*$N$6*G28)),0)</f>
        <v>60</v>
      </c>
      <c r="H54" s="70">
        <f t="shared" ref="H54:Q54" si="113">ROUNDDOWN(IF($C$7=0,0,IF($C$7*$N$6&gt;200,200*H28,$C$7*$N$6*H28)),0)</f>
        <v>0</v>
      </c>
      <c r="I54" s="70">
        <f>ROUNDDOWN(IF($C$7=0,0,IF($C$7*$N$6&gt;200,200*I28,$C$7*$N$6*I28)),0)</f>
        <v>60</v>
      </c>
      <c r="J54" s="70">
        <f>ROUNDDOWN(IF($C$7=0,0,IF($C$7*$N$6&gt;200,200*J28,$C$7*$N$6*J28)),0)</f>
        <v>120</v>
      </c>
      <c r="K54" s="70">
        <f t="shared" si="113"/>
        <v>60</v>
      </c>
      <c r="L54" s="70">
        <f t="shared" si="113"/>
        <v>0</v>
      </c>
      <c r="M54" s="70">
        <f t="shared" si="113"/>
        <v>60</v>
      </c>
      <c r="N54" s="70">
        <f t="shared" si="113"/>
        <v>0</v>
      </c>
      <c r="O54" s="70">
        <f t="shared" si="113"/>
        <v>60</v>
      </c>
      <c r="P54" s="70">
        <f t="shared" si="113"/>
        <v>0</v>
      </c>
      <c r="Q54" s="70">
        <f t="shared" si="113"/>
        <v>60</v>
      </c>
      <c r="R54" s="13">
        <f t="shared" si="0"/>
        <v>540</v>
      </c>
      <c r="V54" s="35" t="s">
        <v>106</v>
      </c>
      <c r="W54" s="35" t="s">
        <v>106</v>
      </c>
      <c r="X54" s="35" t="s">
        <v>106</v>
      </c>
      <c r="Y54" s="35" t="s">
        <v>106</v>
      </c>
      <c r="Z54" s="35" t="s">
        <v>106</v>
      </c>
      <c r="AA54" s="35" t="s">
        <v>106</v>
      </c>
      <c r="AB54" s="35" t="s">
        <v>106</v>
      </c>
      <c r="AC54" s="35" t="s">
        <v>106</v>
      </c>
      <c r="AD54" s="35" t="s">
        <v>106</v>
      </c>
      <c r="AE54" s="35" t="s">
        <v>106</v>
      </c>
      <c r="AF54" s="35" t="s">
        <v>106</v>
      </c>
      <c r="AG54" s="35" t="s">
        <v>106</v>
      </c>
      <c r="AJ54" s="35" t="s">
        <v>106</v>
      </c>
      <c r="AK54" s="35" t="s">
        <v>106</v>
      </c>
      <c r="AL54" s="35" t="s">
        <v>106</v>
      </c>
      <c r="AM54" s="35" t="s">
        <v>106</v>
      </c>
      <c r="AN54" s="35" t="s">
        <v>106</v>
      </c>
      <c r="AO54" s="35" t="s">
        <v>106</v>
      </c>
      <c r="AP54" s="35" t="s">
        <v>106</v>
      </c>
      <c r="AQ54" s="35" t="s">
        <v>106</v>
      </c>
      <c r="AR54" s="35" t="s">
        <v>106</v>
      </c>
      <c r="AS54" s="35" t="s">
        <v>106</v>
      </c>
      <c r="AT54" s="35" t="s">
        <v>106</v>
      </c>
      <c r="AU54" s="35" t="s">
        <v>106</v>
      </c>
      <c r="AX54" s="35" t="s">
        <v>106</v>
      </c>
      <c r="AY54" s="35" t="s">
        <v>106</v>
      </c>
      <c r="AZ54" s="35" t="s">
        <v>106</v>
      </c>
      <c r="BA54" s="35" t="s">
        <v>106</v>
      </c>
      <c r="BB54" s="35" t="s">
        <v>106</v>
      </c>
      <c r="BC54" s="35" t="s">
        <v>106</v>
      </c>
      <c r="BD54" s="35" t="s">
        <v>106</v>
      </c>
      <c r="BE54" s="35" t="s">
        <v>106</v>
      </c>
      <c r="BF54" s="35" t="s">
        <v>106</v>
      </c>
      <c r="BG54" s="35" t="s">
        <v>106</v>
      </c>
      <c r="BH54" s="35" t="s">
        <v>106</v>
      </c>
      <c r="BI54" s="35" t="s">
        <v>106</v>
      </c>
    </row>
    <row r="55" spans="1:61" ht="30" customHeight="1" outlineLevel="1" x14ac:dyDescent="0.55000000000000004">
      <c r="A55" s="294"/>
      <c r="B55" s="270"/>
      <c r="C55" s="287" t="s">
        <v>194</v>
      </c>
      <c r="D55" s="281"/>
      <c r="E55" s="282"/>
      <c r="F55" s="70">
        <f>ROUNDDOWN(IF($C$8=0,0,IF(($C$8*$N$7+20)&gt;200,200*F29,($C$8*$N$7+20)*F29)),0)</f>
        <v>40</v>
      </c>
      <c r="G55" s="70">
        <f t="shared" ref="G55:Q55" si="114">ROUNDDOWN(IF($C$8=0,0,IF(($C$8*$N$7+20)&gt;200,200*G29,($C$8*$N$7+20)*G29)),0)</f>
        <v>80</v>
      </c>
      <c r="H55" s="70">
        <f t="shared" si="114"/>
        <v>40</v>
      </c>
      <c r="I55" s="70">
        <f>ROUNDDOWN(IF($C$8=0,0,IF(($C$8*$N$7+20)&gt;200,200*I29,($C$8*$N$7+20)*I29)),0)</f>
        <v>80</v>
      </c>
      <c r="J55" s="70">
        <f t="shared" si="114"/>
        <v>40</v>
      </c>
      <c r="K55" s="70">
        <f t="shared" si="114"/>
        <v>80</v>
      </c>
      <c r="L55" s="70">
        <f t="shared" si="114"/>
        <v>40</v>
      </c>
      <c r="M55" s="70">
        <f t="shared" si="114"/>
        <v>80</v>
      </c>
      <c r="N55" s="70">
        <f t="shared" si="114"/>
        <v>40</v>
      </c>
      <c r="O55" s="70">
        <f t="shared" si="114"/>
        <v>80</v>
      </c>
      <c r="P55" s="70">
        <f t="shared" si="114"/>
        <v>40</v>
      </c>
      <c r="Q55" s="70">
        <f t="shared" si="114"/>
        <v>80</v>
      </c>
      <c r="R55" s="13">
        <f t="shared" si="0"/>
        <v>720</v>
      </c>
      <c r="U55" s="35" t="s">
        <v>89</v>
      </c>
      <c r="V55" s="36">
        <f>F35</f>
        <v>1</v>
      </c>
      <c r="W55" s="36">
        <f>G35+V55</f>
        <v>2</v>
      </c>
      <c r="X55" s="36">
        <f t="shared" ref="X55:AG58" si="115">H35+W55</f>
        <v>4</v>
      </c>
      <c r="Y55" s="36">
        <f t="shared" ref="Y55:AC58" si="116">I35+X55</f>
        <v>5</v>
      </c>
      <c r="Z55" s="36">
        <f t="shared" si="116"/>
        <v>5</v>
      </c>
      <c r="AA55" s="36">
        <f t="shared" si="116"/>
        <v>7</v>
      </c>
      <c r="AB55" s="36">
        <f t="shared" si="116"/>
        <v>8</v>
      </c>
      <c r="AC55" s="36">
        <f t="shared" si="116"/>
        <v>10</v>
      </c>
      <c r="AD55" s="36">
        <f t="shared" si="115"/>
        <v>11</v>
      </c>
      <c r="AE55" s="36">
        <f t="shared" si="115"/>
        <v>12</v>
      </c>
      <c r="AF55" s="36">
        <f t="shared" si="115"/>
        <v>12</v>
      </c>
      <c r="AG55" s="36">
        <f t="shared" si="115"/>
        <v>13</v>
      </c>
      <c r="AI55" s="35" t="s">
        <v>89</v>
      </c>
      <c r="AJ55" s="36">
        <f>F61</f>
        <v>83</v>
      </c>
      <c r="AK55" s="36">
        <f>AJ55+G61</f>
        <v>166</v>
      </c>
      <c r="AL55" s="36">
        <f t="shared" ref="AL55:AU55" si="117">AK55+H61</f>
        <v>332</v>
      </c>
      <c r="AM55" s="36">
        <f t="shared" ref="AM55:AQ58" si="118">AL55+I61</f>
        <v>415</v>
      </c>
      <c r="AN55" s="36">
        <f t="shared" si="118"/>
        <v>415</v>
      </c>
      <c r="AO55" s="36">
        <f t="shared" si="118"/>
        <v>581</v>
      </c>
      <c r="AP55" s="36">
        <f t="shared" si="118"/>
        <v>664</v>
      </c>
      <c r="AQ55" s="36">
        <f t="shared" si="118"/>
        <v>830</v>
      </c>
      <c r="AR55" s="36">
        <f t="shared" si="117"/>
        <v>913</v>
      </c>
      <c r="AS55" s="36">
        <f t="shared" si="117"/>
        <v>996</v>
      </c>
      <c r="AT55" s="36">
        <f t="shared" si="117"/>
        <v>996</v>
      </c>
      <c r="AU55" s="36">
        <f t="shared" si="117"/>
        <v>1079</v>
      </c>
      <c r="AW55" s="35" t="s">
        <v>89</v>
      </c>
      <c r="AX55" s="36">
        <f>収支計画書_詳細!F81</f>
        <v>7.5454545454545459</v>
      </c>
      <c r="AY55" s="36">
        <f>AX55+G81</f>
        <v>15.090909090909092</v>
      </c>
      <c r="AZ55" s="36">
        <f t="shared" ref="AZ55:BI55" si="119">AY55+H81</f>
        <v>30.181818181818183</v>
      </c>
      <c r="BA55" s="36">
        <f t="shared" ref="BA55:BE58" si="120">AZ55+I81</f>
        <v>37.727272727272727</v>
      </c>
      <c r="BB55" s="36">
        <f t="shared" si="120"/>
        <v>37.727272727272727</v>
      </c>
      <c r="BC55" s="36">
        <f t="shared" si="120"/>
        <v>52.81818181818182</v>
      </c>
      <c r="BD55" s="36">
        <f t="shared" si="120"/>
        <v>60.363636363636367</v>
      </c>
      <c r="BE55" s="36">
        <f t="shared" si="120"/>
        <v>75.454545454545453</v>
      </c>
      <c r="BF55" s="36">
        <f t="shared" si="119"/>
        <v>83</v>
      </c>
      <c r="BG55" s="36">
        <f t="shared" si="119"/>
        <v>90.545454545454547</v>
      </c>
      <c r="BH55" s="36">
        <f t="shared" si="119"/>
        <v>90.545454545454547</v>
      </c>
      <c r="BI55" s="36">
        <f t="shared" si="119"/>
        <v>98.090909090909093</v>
      </c>
    </row>
    <row r="56" spans="1:61" ht="30" customHeight="1" outlineLevel="1" x14ac:dyDescent="0.55000000000000004">
      <c r="A56" s="294"/>
      <c r="B56" s="301"/>
      <c r="C56" s="302" t="s">
        <v>45</v>
      </c>
      <c r="D56" s="303"/>
      <c r="E56" s="304"/>
      <c r="F56" s="126">
        <f>SUM(F53:F55)</f>
        <v>196</v>
      </c>
      <c r="G56" s="126">
        <f t="shared" ref="G56:Q56" si="121">SUM(G53:G55)</f>
        <v>236</v>
      </c>
      <c r="H56" s="126">
        <f t="shared" si="121"/>
        <v>136</v>
      </c>
      <c r="I56" s="126">
        <f t="shared" si="121"/>
        <v>236</v>
      </c>
      <c r="J56" s="126">
        <f t="shared" si="121"/>
        <v>160</v>
      </c>
      <c r="K56" s="126">
        <f t="shared" si="121"/>
        <v>236</v>
      </c>
      <c r="L56" s="126">
        <f t="shared" si="121"/>
        <v>40</v>
      </c>
      <c r="M56" s="126">
        <f t="shared" si="121"/>
        <v>236</v>
      </c>
      <c r="N56" s="126">
        <f t="shared" si="121"/>
        <v>40</v>
      </c>
      <c r="O56" s="126">
        <f t="shared" si="121"/>
        <v>236</v>
      </c>
      <c r="P56" s="126">
        <f t="shared" si="121"/>
        <v>40</v>
      </c>
      <c r="Q56" s="126">
        <f t="shared" si="121"/>
        <v>236</v>
      </c>
      <c r="R56" s="13">
        <f t="shared" si="0"/>
        <v>2028</v>
      </c>
      <c r="V56" s="36">
        <f t="shared" ref="V56:V57" si="122">F36</f>
        <v>1</v>
      </c>
      <c r="W56" s="36">
        <f t="shared" ref="W56:W58" si="123">G36+V56</f>
        <v>2</v>
      </c>
      <c r="X56" s="36">
        <f t="shared" si="115"/>
        <v>3</v>
      </c>
      <c r="Y56" s="36">
        <f t="shared" si="116"/>
        <v>4</v>
      </c>
      <c r="Z56" s="36">
        <f t="shared" si="116"/>
        <v>4</v>
      </c>
      <c r="AA56" s="36">
        <f t="shared" si="116"/>
        <v>5</v>
      </c>
      <c r="AB56" s="36">
        <f t="shared" si="116"/>
        <v>5</v>
      </c>
      <c r="AC56" s="36">
        <f t="shared" si="116"/>
        <v>6</v>
      </c>
      <c r="AD56" s="36">
        <f t="shared" si="115"/>
        <v>6</v>
      </c>
      <c r="AE56" s="36">
        <f t="shared" si="115"/>
        <v>7</v>
      </c>
      <c r="AF56" s="36">
        <f t="shared" si="115"/>
        <v>7</v>
      </c>
      <c r="AG56" s="36">
        <f t="shared" si="115"/>
        <v>8</v>
      </c>
      <c r="AJ56" s="36">
        <f t="shared" ref="AJ56:AJ58" si="124">F62</f>
        <v>52</v>
      </c>
      <c r="AK56" s="36">
        <f t="shared" ref="AK56:AK58" si="125">AJ56+G62</f>
        <v>104</v>
      </c>
      <c r="AL56" s="36">
        <f t="shared" ref="AL56:AL58" si="126">AK56+H62</f>
        <v>156</v>
      </c>
      <c r="AM56" s="36">
        <f t="shared" si="118"/>
        <v>208</v>
      </c>
      <c r="AN56" s="36">
        <f t="shared" si="118"/>
        <v>208</v>
      </c>
      <c r="AO56" s="36">
        <f t="shared" si="118"/>
        <v>260</v>
      </c>
      <c r="AP56" s="36">
        <f t="shared" si="118"/>
        <v>260</v>
      </c>
      <c r="AQ56" s="36">
        <f t="shared" si="118"/>
        <v>312</v>
      </c>
      <c r="AR56" s="36">
        <f t="shared" ref="AR56:AR58" si="127">AQ56+N62</f>
        <v>312</v>
      </c>
      <c r="AS56" s="36">
        <f t="shared" ref="AS56:AS58" si="128">AR56+O62</f>
        <v>364</v>
      </c>
      <c r="AT56" s="36">
        <f t="shared" ref="AT56:AT58" si="129">AS56+P62</f>
        <v>364</v>
      </c>
      <c r="AU56" s="36">
        <f t="shared" ref="AU56:AU58" si="130">AT56+Q62</f>
        <v>416</v>
      </c>
      <c r="AX56" s="36">
        <f>収支計画書_詳細!F82</f>
        <v>4.7272727272727275</v>
      </c>
      <c r="AY56" s="36">
        <f t="shared" ref="AY56:AY58" si="131">AX56+G82</f>
        <v>9.454545454545455</v>
      </c>
      <c r="AZ56" s="36">
        <f t="shared" ref="AZ56:AZ58" si="132">AY56+H82</f>
        <v>14.181818181818183</v>
      </c>
      <c r="BA56" s="36">
        <f t="shared" si="120"/>
        <v>18.90909090909091</v>
      </c>
      <c r="BB56" s="36">
        <f t="shared" si="120"/>
        <v>18.90909090909091</v>
      </c>
      <c r="BC56" s="36">
        <f t="shared" si="120"/>
        <v>23.636363636363637</v>
      </c>
      <c r="BD56" s="36">
        <f t="shared" si="120"/>
        <v>23.636363636363637</v>
      </c>
      <c r="BE56" s="36">
        <f t="shared" si="120"/>
        <v>28.363636363636363</v>
      </c>
      <c r="BF56" s="36">
        <f t="shared" ref="BF56:BF58" si="133">BE56+N82</f>
        <v>28.363636363636363</v>
      </c>
      <c r="BG56" s="36">
        <f t="shared" ref="BG56:BG58" si="134">BF56+O82</f>
        <v>33.090909090909093</v>
      </c>
      <c r="BH56" s="36">
        <f t="shared" ref="BH56:BH58" si="135">BG56+P82</f>
        <v>33.090909090909093</v>
      </c>
      <c r="BI56" s="36">
        <f t="shared" ref="BI56:BI58" si="136">BH56+Q82</f>
        <v>37.81818181818182</v>
      </c>
    </row>
    <row r="57" spans="1:61" ht="30" customHeight="1" outlineLevel="1" x14ac:dyDescent="0.55000000000000004">
      <c r="A57" s="294"/>
      <c r="B57" s="269" t="s">
        <v>186</v>
      </c>
      <c r="C57" s="316" t="s">
        <v>192</v>
      </c>
      <c r="D57" s="275"/>
      <c r="E57" s="276"/>
      <c r="F57" s="70">
        <f>ROUNDDOWN(IF($C$9=0,0,IF($C$9*$N$5&gt;200,200*F31,$C$9*$N$5*F31)),0)</f>
        <v>128</v>
      </c>
      <c r="G57" s="70">
        <f t="shared" ref="G57:Q57" si="137">ROUNDDOWN(IF($C$9=0,0,IF($C$9*$N$5&gt;200,200*G31,$C$9*$N$5*G31)),0)</f>
        <v>128</v>
      </c>
      <c r="H57" s="70">
        <f t="shared" si="137"/>
        <v>256</v>
      </c>
      <c r="I57" s="70">
        <f t="shared" si="137"/>
        <v>128</v>
      </c>
      <c r="J57" s="70">
        <f t="shared" si="137"/>
        <v>0</v>
      </c>
      <c r="K57" s="70">
        <f t="shared" si="137"/>
        <v>128</v>
      </c>
      <c r="L57" s="70">
        <f t="shared" si="137"/>
        <v>0</v>
      </c>
      <c r="M57" s="70">
        <f>ROUNDDOWN(IF($C$9=0,0,IF($C$9*$N$5&gt;200,200*M31,$C$9*$N$5*M31)),0)</f>
        <v>128</v>
      </c>
      <c r="N57" s="70">
        <f t="shared" si="137"/>
        <v>256</v>
      </c>
      <c r="O57" s="70">
        <f t="shared" si="137"/>
        <v>128</v>
      </c>
      <c r="P57" s="70">
        <f t="shared" si="137"/>
        <v>256</v>
      </c>
      <c r="Q57" s="70">
        <f t="shared" si="137"/>
        <v>128</v>
      </c>
      <c r="R57" s="13">
        <f t="shared" si="0"/>
        <v>1664</v>
      </c>
      <c r="U57" s="35" t="s">
        <v>90</v>
      </c>
      <c r="V57" s="36">
        <f t="shared" si="122"/>
        <v>1</v>
      </c>
      <c r="W57" s="36">
        <f t="shared" si="123"/>
        <v>3</v>
      </c>
      <c r="X57" s="36">
        <f t="shared" si="115"/>
        <v>4</v>
      </c>
      <c r="Y57" s="36">
        <f t="shared" si="116"/>
        <v>6</v>
      </c>
      <c r="Z57" s="36">
        <f t="shared" si="116"/>
        <v>7</v>
      </c>
      <c r="AA57" s="36">
        <f t="shared" si="116"/>
        <v>9</v>
      </c>
      <c r="AB57" s="36">
        <f t="shared" si="116"/>
        <v>10</v>
      </c>
      <c r="AC57" s="36">
        <f t="shared" si="116"/>
        <v>12</v>
      </c>
      <c r="AD57" s="36">
        <f t="shared" si="115"/>
        <v>13</v>
      </c>
      <c r="AE57" s="36">
        <f t="shared" si="115"/>
        <v>15</v>
      </c>
      <c r="AF57" s="36">
        <f t="shared" si="115"/>
        <v>16</v>
      </c>
      <c r="AG57" s="36">
        <f t="shared" si="115"/>
        <v>18</v>
      </c>
      <c r="AI57" s="35" t="s">
        <v>90</v>
      </c>
      <c r="AJ57" s="36">
        <f t="shared" si="124"/>
        <v>32</v>
      </c>
      <c r="AK57" s="36">
        <f t="shared" si="125"/>
        <v>96</v>
      </c>
      <c r="AL57" s="36">
        <f t="shared" si="126"/>
        <v>128</v>
      </c>
      <c r="AM57" s="36">
        <f t="shared" si="118"/>
        <v>192</v>
      </c>
      <c r="AN57" s="36">
        <f t="shared" si="118"/>
        <v>224</v>
      </c>
      <c r="AO57" s="36">
        <f t="shared" si="118"/>
        <v>288</v>
      </c>
      <c r="AP57" s="36">
        <f t="shared" si="118"/>
        <v>320</v>
      </c>
      <c r="AQ57" s="36">
        <f t="shared" si="118"/>
        <v>384</v>
      </c>
      <c r="AR57" s="36">
        <f t="shared" si="127"/>
        <v>416</v>
      </c>
      <c r="AS57" s="36">
        <f t="shared" si="128"/>
        <v>480</v>
      </c>
      <c r="AT57" s="36">
        <f t="shared" si="129"/>
        <v>512</v>
      </c>
      <c r="AU57" s="36">
        <f t="shared" si="130"/>
        <v>576</v>
      </c>
      <c r="AW57" s="35" t="s">
        <v>90</v>
      </c>
      <c r="AX57" s="36">
        <f>収支計画書_詳細!F83</f>
        <v>2.9090909090909092</v>
      </c>
      <c r="AY57" s="36">
        <f t="shared" si="131"/>
        <v>8.7272727272727266</v>
      </c>
      <c r="AZ57" s="36">
        <f t="shared" si="132"/>
        <v>11.636363636363637</v>
      </c>
      <c r="BA57" s="36">
        <f t="shared" si="120"/>
        <v>17.454545454545453</v>
      </c>
      <c r="BB57" s="36">
        <f t="shared" si="120"/>
        <v>20.363636363636363</v>
      </c>
      <c r="BC57" s="36">
        <f t="shared" si="120"/>
        <v>26.18181818181818</v>
      </c>
      <c r="BD57" s="36">
        <f t="shared" si="120"/>
        <v>29.09090909090909</v>
      </c>
      <c r="BE57" s="36">
        <f t="shared" si="120"/>
        <v>34.909090909090907</v>
      </c>
      <c r="BF57" s="36">
        <f t="shared" si="133"/>
        <v>37.818181818181813</v>
      </c>
      <c r="BG57" s="36">
        <f t="shared" si="134"/>
        <v>43.636363636363633</v>
      </c>
      <c r="BH57" s="36">
        <f t="shared" si="135"/>
        <v>46.54545454545454</v>
      </c>
      <c r="BI57" s="36">
        <f t="shared" si="136"/>
        <v>52.36363636363636</v>
      </c>
    </row>
    <row r="58" spans="1:61" ht="30" customHeight="1" outlineLevel="1" x14ac:dyDescent="0.55000000000000004">
      <c r="A58" s="294"/>
      <c r="B58" s="270"/>
      <c r="C58" s="286" t="s">
        <v>193</v>
      </c>
      <c r="D58" s="278"/>
      <c r="E58" s="279"/>
      <c r="F58" s="70">
        <f>ROUNDDOWN(IF($C$9=0,0,IF($C$9*$N$6&gt;200,200*F32,$C$9*$N$6*F32)),0)</f>
        <v>80</v>
      </c>
      <c r="G58" s="70">
        <f t="shared" ref="G58:Q58" si="138">ROUNDDOWN(IF($C$9=0,0,IF($C$9*$N$6&gt;200,200*G32,$C$9*$N$6*G32)),0)</f>
        <v>80</v>
      </c>
      <c r="H58" s="70">
        <f t="shared" si="138"/>
        <v>160</v>
      </c>
      <c r="I58" s="70">
        <f t="shared" si="138"/>
        <v>80</v>
      </c>
      <c r="J58" s="70">
        <f t="shared" si="138"/>
        <v>0</v>
      </c>
      <c r="K58" s="70">
        <f t="shared" si="138"/>
        <v>80</v>
      </c>
      <c r="L58" s="70">
        <f t="shared" si="138"/>
        <v>0</v>
      </c>
      <c r="M58" s="70">
        <f>ROUNDDOWN(IF($C$9=0,0,IF($C$9*$N$6&gt;200,200*M32,$C$9*$N$6*M32)),0)</f>
        <v>80</v>
      </c>
      <c r="N58" s="70">
        <f t="shared" si="138"/>
        <v>160</v>
      </c>
      <c r="O58" s="70">
        <f t="shared" si="138"/>
        <v>80</v>
      </c>
      <c r="P58" s="70">
        <f t="shared" si="138"/>
        <v>160</v>
      </c>
      <c r="Q58" s="70">
        <f t="shared" si="138"/>
        <v>80</v>
      </c>
      <c r="R58" s="13">
        <f t="shared" si="0"/>
        <v>1040</v>
      </c>
      <c r="U58" s="35" t="s">
        <v>54</v>
      </c>
      <c r="V58" s="36">
        <f t="shared" ref="V58" si="139">F38</f>
        <v>3</v>
      </c>
      <c r="W58" s="36">
        <f t="shared" si="123"/>
        <v>7</v>
      </c>
      <c r="X58" s="36">
        <f t="shared" si="115"/>
        <v>11</v>
      </c>
      <c r="Y58" s="36">
        <f t="shared" si="116"/>
        <v>15</v>
      </c>
      <c r="Z58" s="36">
        <f t="shared" si="116"/>
        <v>16</v>
      </c>
      <c r="AA58" s="36">
        <f t="shared" si="116"/>
        <v>21</v>
      </c>
      <c r="AB58" s="36">
        <f t="shared" si="116"/>
        <v>23</v>
      </c>
      <c r="AC58" s="36">
        <f t="shared" si="116"/>
        <v>28</v>
      </c>
      <c r="AD58" s="36">
        <f t="shared" si="115"/>
        <v>30</v>
      </c>
      <c r="AE58" s="36">
        <f t="shared" si="115"/>
        <v>34</v>
      </c>
      <c r="AF58" s="36">
        <f t="shared" si="115"/>
        <v>35</v>
      </c>
      <c r="AG58" s="36">
        <f t="shared" si="115"/>
        <v>39</v>
      </c>
      <c r="AI58" s="35" t="s">
        <v>54</v>
      </c>
      <c r="AJ58" s="36">
        <f t="shared" si="124"/>
        <v>167</v>
      </c>
      <c r="AK58" s="36">
        <f t="shared" si="125"/>
        <v>366</v>
      </c>
      <c r="AL58" s="36">
        <f t="shared" si="126"/>
        <v>616</v>
      </c>
      <c r="AM58" s="36">
        <f t="shared" si="118"/>
        <v>815</v>
      </c>
      <c r="AN58" s="36">
        <f t="shared" si="118"/>
        <v>847</v>
      </c>
      <c r="AO58" s="36">
        <f t="shared" si="118"/>
        <v>1129</v>
      </c>
      <c r="AP58" s="36">
        <f t="shared" si="118"/>
        <v>1244</v>
      </c>
      <c r="AQ58" s="36">
        <f t="shared" si="118"/>
        <v>1526</v>
      </c>
      <c r="AR58" s="36">
        <f t="shared" si="127"/>
        <v>1641</v>
      </c>
      <c r="AS58" s="36">
        <f t="shared" si="128"/>
        <v>1840</v>
      </c>
      <c r="AT58" s="36">
        <f t="shared" si="129"/>
        <v>1872</v>
      </c>
      <c r="AU58" s="36">
        <f t="shared" si="130"/>
        <v>2071</v>
      </c>
      <c r="AW58" s="35" t="s">
        <v>54</v>
      </c>
      <c r="AX58" s="36">
        <f>収支計画書_詳細!F84</f>
        <v>15.181818181818183</v>
      </c>
      <c r="AY58" s="36">
        <f t="shared" si="131"/>
        <v>33.27272727272728</v>
      </c>
      <c r="AZ58" s="36">
        <f t="shared" si="132"/>
        <v>56.000000000000014</v>
      </c>
      <c r="BA58" s="36">
        <f t="shared" si="120"/>
        <v>74.090909090909108</v>
      </c>
      <c r="BB58" s="36">
        <f t="shared" si="120"/>
        <v>77.000000000000014</v>
      </c>
      <c r="BC58" s="36">
        <f t="shared" si="120"/>
        <v>102.63636363636365</v>
      </c>
      <c r="BD58" s="36">
        <f t="shared" si="120"/>
        <v>113.09090909090911</v>
      </c>
      <c r="BE58" s="36">
        <f t="shared" si="120"/>
        <v>138.72727272727275</v>
      </c>
      <c r="BF58" s="36">
        <f t="shared" si="133"/>
        <v>149.18181818181822</v>
      </c>
      <c r="BG58" s="36">
        <f t="shared" si="134"/>
        <v>167.27272727272731</v>
      </c>
      <c r="BH58" s="36">
        <f t="shared" si="135"/>
        <v>170.18181818181822</v>
      </c>
      <c r="BI58" s="36">
        <f t="shared" si="136"/>
        <v>188.27272727272731</v>
      </c>
    </row>
    <row r="59" spans="1:61" ht="30" customHeight="1" outlineLevel="1" x14ac:dyDescent="0.55000000000000004">
      <c r="A59" s="294"/>
      <c r="B59" s="270"/>
      <c r="C59" s="287" t="s">
        <v>194</v>
      </c>
      <c r="D59" s="281"/>
      <c r="E59" s="282"/>
      <c r="F59" s="70">
        <f>ROUNDDOWN(IF($C$10=0,0,IF(($C$10*$N$7+20)&gt;200,200*F33,($C$10*$N$7+20)*F33)),0)</f>
        <v>56</v>
      </c>
      <c r="G59" s="70">
        <f t="shared" ref="G59:Q59" si="140">ROUNDDOWN(IF($C$10=0,0,IF(($C$10*$N$7+20)&gt;200,200*G33,($C$10*$N$7+20)*G33)),0)</f>
        <v>112</v>
      </c>
      <c r="H59" s="70">
        <f t="shared" si="140"/>
        <v>56</v>
      </c>
      <c r="I59" s="70">
        <f>ROUNDDOWN(IF($C$10=0,0,IF(($C$10*$N$7+20)&gt;200,200*I33,($C$10*$N$7+20)*I33)),0)</f>
        <v>112</v>
      </c>
      <c r="J59" s="70">
        <f t="shared" si="140"/>
        <v>56</v>
      </c>
      <c r="K59" s="70">
        <f t="shared" si="140"/>
        <v>112</v>
      </c>
      <c r="L59" s="70">
        <f t="shared" si="140"/>
        <v>56</v>
      </c>
      <c r="M59" s="70">
        <f>ROUNDDOWN(IF($C$10=0,0,IF(($C$10*$N$7+20)&gt;200,200*M33,($C$10*$N$7+20)*M33)),0)</f>
        <v>112</v>
      </c>
      <c r="N59" s="70">
        <f>ROUNDDOWN(IF($C$10=0,0,IF(($C$10*$N$7+20)&gt;200,200*N33,($C$10*$N$7+20)*N33)),0)</f>
        <v>56</v>
      </c>
      <c r="O59" s="70">
        <f t="shared" si="140"/>
        <v>112</v>
      </c>
      <c r="P59" s="70">
        <f t="shared" si="140"/>
        <v>56</v>
      </c>
      <c r="Q59" s="70">
        <f t="shared" si="140"/>
        <v>112</v>
      </c>
      <c r="R59" s="13">
        <f t="shared" si="0"/>
        <v>1008</v>
      </c>
      <c r="U59" s="35" t="s">
        <v>75</v>
      </c>
      <c r="V59" s="35">
        <v>1</v>
      </c>
      <c r="W59" s="35">
        <v>1</v>
      </c>
      <c r="X59" s="35">
        <v>1</v>
      </c>
      <c r="Y59" s="35">
        <v>1</v>
      </c>
      <c r="Z59" s="35">
        <v>1</v>
      </c>
      <c r="AA59" s="35">
        <v>1</v>
      </c>
      <c r="AB59" s="35">
        <v>1</v>
      </c>
      <c r="AC59" s="35">
        <v>1</v>
      </c>
      <c r="AD59" s="35">
        <v>1</v>
      </c>
      <c r="AE59" s="35">
        <v>1</v>
      </c>
      <c r="AF59" s="35">
        <v>1</v>
      </c>
      <c r="AG59" s="35">
        <v>1</v>
      </c>
      <c r="AI59" s="35" t="s">
        <v>75</v>
      </c>
      <c r="AJ59" s="35">
        <v>1</v>
      </c>
      <c r="AK59" s="35">
        <v>1</v>
      </c>
      <c r="AL59" s="35">
        <v>1</v>
      </c>
      <c r="AM59" s="35">
        <v>1</v>
      </c>
      <c r="AN59" s="35">
        <v>1</v>
      </c>
      <c r="AO59" s="35">
        <v>1</v>
      </c>
      <c r="AP59" s="35">
        <v>1</v>
      </c>
      <c r="AQ59" s="35">
        <v>1</v>
      </c>
      <c r="AR59" s="35">
        <v>1</v>
      </c>
      <c r="AS59" s="35">
        <v>1</v>
      </c>
      <c r="AT59" s="35">
        <v>1</v>
      </c>
      <c r="AU59" s="35">
        <v>1</v>
      </c>
      <c r="AW59" s="35" t="s">
        <v>75</v>
      </c>
      <c r="AX59" s="35">
        <v>1</v>
      </c>
      <c r="AY59" s="35">
        <v>1</v>
      </c>
      <c r="AZ59" s="35">
        <v>1</v>
      </c>
      <c r="BA59" s="35">
        <v>1</v>
      </c>
      <c r="BB59" s="35">
        <v>1</v>
      </c>
      <c r="BC59" s="35">
        <v>1</v>
      </c>
      <c r="BD59" s="35">
        <v>1</v>
      </c>
      <c r="BE59" s="35">
        <v>1</v>
      </c>
      <c r="BF59" s="35">
        <v>1</v>
      </c>
      <c r="BG59" s="35">
        <v>1</v>
      </c>
      <c r="BH59" s="35">
        <v>1</v>
      </c>
      <c r="BI59" s="35">
        <v>1</v>
      </c>
    </row>
    <row r="60" spans="1:61" ht="30" customHeight="1" outlineLevel="1" x14ac:dyDescent="0.55000000000000004">
      <c r="A60" s="294"/>
      <c r="B60" s="301"/>
      <c r="C60" s="302" t="s">
        <v>45</v>
      </c>
      <c r="D60" s="303"/>
      <c r="E60" s="304"/>
      <c r="F60" s="126">
        <f>SUM(F57:F59)</f>
        <v>264</v>
      </c>
      <c r="G60" s="126">
        <f t="shared" ref="G60:Q60" si="141">SUM(G57:G59)</f>
        <v>320</v>
      </c>
      <c r="H60" s="126">
        <f t="shared" si="141"/>
        <v>472</v>
      </c>
      <c r="I60" s="126">
        <f t="shared" si="141"/>
        <v>320</v>
      </c>
      <c r="J60" s="126">
        <f t="shared" si="141"/>
        <v>56</v>
      </c>
      <c r="K60" s="126">
        <f t="shared" si="141"/>
        <v>320</v>
      </c>
      <c r="L60" s="126">
        <f t="shared" si="141"/>
        <v>56</v>
      </c>
      <c r="M60" s="126">
        <f t="shared" si="141"/>
        <v>320</v>
      </c>
      <c r="N60" s="126">
        <f t="shared" si="141"/>
        <v>472</v>
      </c>
      <c r="O60" s="126">
        <f>SUM(O57:O59)</f>
        <v>320</v>
      </c>
      <c r="P60" s="126">
        <f t="shared" si="141"/>
        <v>472</v>
      </c>
      <c r="Q60" s="126">
        <f t="shared" si="141"/>
        <v>320</v>
      </c>
      <c r="R60" s="13">
        <f t="shared" si="0"/>
        <v>3712</v>
      </c>
    </row>
    <row r="61" spans="1:61" ht="30" customHeight="1" outlineLevel="1" x14ac:dyDescent="0.55000000000000004">
      <c r="A61" s="294"/>
      <c r="B61" s="269" t="s">
        <v>187</v>
      </c>
      <c r="C61" s="316" t="s">
        <v>192</v>
      </c>
      <c r="D61" s="275"/>
      <c r="E61" s="276"/>
      <c r="F61" s="70">
        <f>ROUNDDOWN(IF($C$11=0,0,IF($C$11*$N$5&gt;100,100*F35,$C$11*$N$5*F35)),0)</f>
        <v>83</v>
      </c>
      <c r="G61" s="70">
        <f t="shared" ref="G61:Q61" si="142">ROUNDDOWN(IF($C$11=0,0,IF($C$11*$N$5&gt;100,100*G35,$C$11*$N$5*G35)),0)</f>
        <v>83</v>
      </c>
      <c r="H61" s="70">
        <f t="shared" si="142"/>
        <v>166</v>
      </c>
      <c r="I61" s="70">
        <f t="shared" si="142"/>
        <v>83</v>
      </c>
      <c r="J61" s="70">
        <f t="shared" si="142"/>
        <v>0</v>
      </c>
      <c r="K61" s="70">
        <f t="shared" si="142"/>
        <v>166</v>
      </c>
      <c r="L61" s="70">
        <f t="shared" si="142"/>
        <v>83</v>
      </c>
      <c r="M61" s="70">
        <f t="shared" si="142"/>
        <v>166</v>
      </c>
      <c r="N61" s="70">
        <f t="shared" si="142"/>
        <v>83</v>
      </c>
      <c r="O61" s="70">
        <f t="shared" si="142"/>
        <v>83</v>
      </c>
      <c r="P61" s="70">
        <f t="shared" si="142"/>
        <v>0</v>
      </c>
      <c r="Q61" s="70">
        <f t="shared" si="142"/>
        <v>83</v>
      </c>
      <c r="R61" s="13">
        <f t="shared" si="0"/>
        <v>1079</v>
      </c>
    </row>
    <row r="62" spans="1:61" ht="30" customHeight="1" outlineLevel="1" x14ac:dyDescent="0.55000000000000004">
      <c r="A62" s="294"/>
      <c r="B62" s="270"/>
      <c r="C62" s="286" t="s">
        <v>193</v>
      </c>
      <c r="D62" s="278"/>
      <c r="E62" s="279"/>
      <c r="F62" s="70">
        <f>ROUNDDOWN(IF($C$11=0,0,IF($C$11*$N$6&gt;100,100*F36,$C$11*$N$6*F36)),0)</f>
        <v>52</v>
      </c>
      <c r="G62" s="70">
        <f t="shared" ref="G62:Q62" si="143">ROUNDDOWN(IF($C$11=0,0,IF($C$11*$N$6&gt;100,100*G36,$C$11*$N$6*G36)),0)</f>
        <v>52</v>
      </c>
      <c r="H62" s="70">
        <f t="shared" si="143"/>
        <v>52</v>
      </c>
      <c r="I62" s="70">
        <f t="shared" si="143"/>
        <v>52</v>
      </c>
      <c r="J62" s="70">
        <f t="shared" si="143"/>
        <v>0</v>
      </c>
      <c r="K62" s="70">
        <f>ROUNDDOWN(IF($C$11=0,0,IF($C$11*$N$6&gt;100,100*K36,$C$11*$N$6*K36)),0)</f>
        <v>52</v>
      </c>
      <c r="L62" s="70">
        <f>ROUNDDOWN(IF($C$11=0,0,IF($C$11*$N$6&gt;100,100*L36,$C$11*$N$6*L36)),0)</f>
        <v>0</v>
      </c>
      <c r="M62" s="70">
        <f t="shared" si="143"/>
        <v>52</v>
      </c>
      <c r="N62" s="70">
        <f t="shared" si="143"/>
        <v>0</v>
      </c>
      <c r="O62" s="70">
        <f t="shared" si="143"/>
        <v>52</v>
      </c>
      <c r="P62" s="70">
        <f t="shared" si="143"/>
        <v>0</v>
      </c>
      <c r="Q62" s="70">
        <f t="shared" si="143"/>
        <v>52</v>
      </c>
      <c r="R62" s="13">
        <f t="shared" si="0"/>
        <v>416</v>
      </c>
    </row>
    <row r="63" spans="1:61" ht="30" customHeight="1" outlineLevel="1" x14ac:dyDescent="0.55000000000000004">
      <c r="A63" s="294"/>
      <c r="B63" s="270"/>
      <c r="C63" s="287" t="s">
        <v>194</v>
      </c>
      <c r="D63" s="281"/>
      <c r="E63" s="282"/>
      <c r="F63" s="70">
        <f>ROUNDDOWN(IF($C$12=0,0,IF(($C$12*$N$7+20)&gt;100,100*F37,($C$12*$N$7+20)*F37)),0)</f>
        <v>32</v>
      </c>
      <c r="G63" s="70">
        <f t="shared" ref="G63:Q63" si="144">ROUNDDOWN(IF($C$12=0,0,IF(($C$12*$N$7+20)&gt;100,100*G37,($C$12*$N$7+20)*G37)),0)</f>
        <v>64</v>
      </c>
      <c r="H63" s="70">
        <f t="shared" si="144"/>
        <v>32</v>
      </c>
      <c r="I63" s="70">
        <f t="shared" si="144"/>
        <v>64</v>
      </c>
      <c r="J63" s="70">
        <f t="shared" si="144"/>
        <v>32</v>
      </c>
      <c r="K63" s="70">
        <f t="shared" si="144"/>
        <v>64</v>
      </c>
      <c r="L63" s="70">
        <f>ROUNDDOWN(IF($C$12=0,0,IF(($C$12*$N$7+20)&gt;100,100*L37,($C$12*$N$7+20)*L37)),0)</f>
        <v>32</v>
      </c>
      <c r="M63" s="70">
        <f t="shared" si="144"/>
        <v>64</v>
      </c>
      <c r="N63" s="70">
        <f t="shared" si="144"/>
        <v>32</v>
      </c>
      <c r="O63" s="70">
        <f t="shared" si="144"/>
        <v>64</v>
      </c>
      <c r="P63" s="70">
        <f t="shared" si="144"/>
        <v>32</v>
      </c>
      <c r="Q63" s="70">
        <f t="shared" si="144"/>
        <v>64</v>
      </c>
      <c r="R63" s="13">
        <f t="shared" si="0"/>
        <v>576</v>
      </c>
    </row>
    <row r="64" spans="1:61" ht="30" customHeight="1" outlineLevel="1" x14ac:dyDescent="0.55000000000000004">
      <c r="A64" s="294"/>
      <c r="B64" s="270"/>
      <c r="C64" s="302" t="s">
        <v>45</v>
      </c>
      <c r="D64" s="303"/>
      <c r="E64" s="304"/>
      <c r="F64" s="126">
        <f>SUM(F61:F63)</f>
        <v>167</v>
      </c>
      <c r="G64" s="126">
        <f t="shared" ref="G64:Q64" si="145">SUM(G61:G63)</f>
        <v>199</v>
      </c>
      <c r="H64" s="126">
        <f t="shared" si="145"/>
        <v>250</v>
      </c>
      <c r="I64" s="126">
        <f t="shared" si="145"/>
        <v>199</v>
      </c>
      <c r="J64" s="126">
        <f t="shared" si="145"/>
        <v>32</v>
      </c>
      <c r="K64" s="126">
        <f t="shared" si="145"/>
        <v>282</v>
      </c>
      <c r="L64" s="126">
        <f t="shared" si="145"/>
        <v>115</v>
      </c>
      <c r="M64" s="126">
        <f t="shared" si="145"/>
        <v>282</v>
      </c>
      <c r="N64" s="126">
        <f t="shared" si="145"/>
        <v>115</v>
      </c>
      <c r="O64" s="126">
        <f t="shared" si="145"/>
        <v>199</v>
      </c>
      <c r="P64" s="126">
        <f t="shared" si="145"/>
        <v>32</v>
      </c>
      <c r="Q64" s="126">
        <f t="shared" si="145"/>
        <v>199</v>
      </c>
      <c r="R64" s="13">
        <f t="shared" si="0"/>
        <v>2071</v>
      </c>
    </row>
    <row r="65" spans="1:18" ht="30" customHeight="1" x14ac:dyDescent="0.55000000000000004">
      <c r="A65" s="294"/>
      <c r="B65" s="271" t="s">
        <v>191</v>
      </c>
      <c r="C65" s="274" t="s">
        <v>192</v>
      </c>
      <c r="D65" s="275"/>
      <c r="E65" s="276"/>
      <c r="F65" s="126">
        <f>SUM(F49,F53,F57,F61)</f>
        <v>427</v>
      </c>
      <c r="G65" s="126">
        <f t="shared" ref="G65:Q65" si="146">SUM(G49,G53,G57,G61)</f>
        <v>427</v>
      </c>
      <c r="H65" s="126">
        <f t="shared" si="146"/>
        <v>518</v>
      </c>
      <c r="I65" s="126">
        <f t="shared" si="146"/>
        <v>547</v>
      </c>
      <c r="J65" s="126">
        <f t="shared" si="146"/>
        <v>120</v>
      </c>
      <c r="K65" s="126">
        <f t="shared" si="146"/>
        <v>510</v>
      </c>
      <c r="L65" s="126">
        <f t="shared" si="146"/>
        <v>83</v>
      </c>
      <c r="M65" s="126">
        <f t="shared" si="146"/>
        <v>510</v>
      </c>
      <c r="N65" s="126">
        <f t="shared" si="146"/>
        <v>339</v>
      </c>
      <c r="O65" s="126">
        <f t="shared" si="146"/>
        <v>427</v>
      </c>
      <c r="P65" s="126">
        <f t="shared" si="146"/>
        <v>256</v>
      </c>
      <c r="Q65" s="126">
        <f t="shared" si="146"/>
        <v>427</v>
      </c>
      <c r="R65" s="13">
        <f t="shared" si="0"/>
        <v>4591</v>
      </c>
    </row>
    <row r="66" spans="1:18" ht="30" customHeight="1" x14ac:dyDescent="0.55000000000000004">
      <c r="A66" s="294"/>
      <c r="B66" s="272"/>
      <c r="C66" s="277" t="s">
        <v>193</v>
      </c>
      <c r="D66" s="278"/>
      <c r="E66" s="279"/>
      <c r="F66" s="126">
        <f t="shared" ref="F66:Q67" si="147">SUM(F50,F54,F58,F62)</f>
        <v>267</v>
      </c>
      <c r="G66" s="126">
        <f t="shared" si="147"/>
        <v>267</v>
      </c>
      <c r="H66" s="126">
        <f t="shared" si="147"/>
        <v>287</v>
      </c>
      <c r="I66" s="126">
        <f t="shared" si="147"/>
        <v>267</v>
      </c>
      <c r="J66" s="126">
        <f t="shared" si="147"/>
        <v>120</v>
      </c>
      <c r="K66" s="126">
        <f t="shared" si="147"/>
        <v>267</v>
      </c>
      <c r="L66" s="126">
        <f t="shared" si="147"/>
        <v>0</v>
      </c>
      <c r="M66" s="126">
        <f t="shared" si="147"/>
        <v>267</v>
      </c>
      <c r="N66" s="126">
        <f t="shared" si="147"/>
        <v>160</v>
      </c>
      <c r="O66" s="126">
        <f t="shared" si="147"/>
        <v>267</v>
      </c>
      <c r="P66" s="126">
        <f t="shared" si="147"/>
        <v>160</v>
      </c>
      <c r="Q66" s="126">
        <f t="shared" si="147"/>
        <v>267</v>
      </c>
      <c r="R66" s="13">
        <f t="shared" si="0"/>
        <v>2596</v>
      </c>
    </row>
    <row r="67" spans="1:18" ht="30" customHeight="1" x14ac:dyDescent="0.55000000000000004">
      <c r="A67" s="294"/>
      <c r="B67" s="272"/>
      <c r="C67" s="280" t="s">
        <v>194</v>
      </c>
      <c r="D67" s="281"/>
      <c r="E67" s="282"/>
      <c r="F67" s="130">
        <f t="shared" si="147"/>
        <v>181</v>
      </c>
      <c r="G67" s="130">
        <f t="shared" si="147"/>
        <v>363</v>
      </c>
      <c r="H67" s="130">
        <f t="shared" si="147"/>
        <v>181</v>
      </c>
      <c r="I67" s="130">
        <f t="shared" si="147"/>
        <v>363</v>
      </c>
      <c r="J67" s="130">
        <f t="shared" si="147"/>
        <v>181</v>
      </c>
      <c r="K67" s="130">
        <f t="shared" si="147"/>
        <v>363</v>
      </c>
      <c r="L67" s="130">
        <f t="shared" si="147"/>
        <v>181</v>
      </c>
      <c r="M67" s="130">
        <f t="shared" si="147"/>
        <v>363</v>
      </c>
      <c r="N67" s="130">
        <f t="shared" si="147"/>
        <v>181</v>
      </c>
      <c r="O67" s="130">
        <f t="shared" si="147"/>
        <v>363</v>
      </c>
      <c r="P67" s="130">
        <f t="shared" si="147"/>
        <v>181</v>
      </c>
      <c r="Q67" s="130">
        <f t="shared" si="147"/>
        <v>363</v>
      </c>
      <c r="R67" s="13">
        <f t="shared" si="0"/>
        <v>3264</v>
      </c>
    </row>
    <row r="68" spans="1:18" ht="30" customHeight="1" thickBot="1" x14ac:dyDescent="0.6">
      <c r="A68" s="295"/>
      <c r="B68" s="273"/>
      <c r="C68" s="283" t="s">
        <v>45</v>
      </c>
      <c r="D68" s="284"/>
      <c r="E68" s="285"/>
      <c r="F68" s="131">
        <f>SUM(F65:F67)</f>
        <v>875</v>
      </c>
      <c r="G68" s="131">
        <f t="shared" ref="G68:Q68" si="148">SUM(G65:G67)</f>
        <v>1057</v>
      </c>
      <c r="H68" s="131">
        <f t="shared" si="148"/>
        <v>986</v>
      </c>
      <c r="I68" s="131">
        <f t="shared" si="148"/>
        <v>1177</v>
      </c>
      <c r="J68" s="131">
        <f t="shared" si="148"/>
        <v>421</v>
      </c>
      <c r="K68" s="131">
        <f t="shared" si="148"/>
        <v>1140</v>
      </c>
      <c r="L68" s="131">
        <f t="shared" si="148"/>
        <v>264</v>
      </c>
      <c r="M68" s="131">
        <f t="shared" si="148"/>
        <v>1140</v>
      </c>
      <c r="N68" s="131">
        <f t="shared" si="148"/>
        <v>680</v>
      </c>
      <c r="O68" s="131">
        <f t="shared" si="148"/>
        <v>1057</v>
      </c>
      <c r="P68" s="131">
        <f t="shared" si="148"/>
        <v>597</v>
      </c>
      <c r="Q68" s="131">
        <f t="shared" si="148"/>
        <v>1057</v>
      </c>
      <c r="R68" s="54">
        <f>SUM(F68:Q68)</f>
        <v>10451</v>
      </c>
    </row>
    <row r="69" spans="1:18" ht="30" customHeight="1" outlineLevel="1" thickTop="1" x14ac:dyDescent="0.55000000000000004">
      <c r="A69" s="318" t="s">
        <v>105</v>
      </c>
      <c r="B69" s="315" t="s">
        <v>182</v>
      </c>
      <c r="C69" s="321" t="s">
        <v>192</v>
      </c>
      <c r="D69" s="322"/>
      <c r="E69" s="322"/>
      <c r="F69" s="132">
        <f>F49/$J$17</f>
        <v>10.909090909090908</v>
      </c>
      <c r="G69" s="132">
        <f t="shared" ref="G69:Q69" si="149">G49/$J$17</f>
        <v>10.909090909090908</v>
      </c>
      <c r="H69" s="132">
        <f t="shared" si="149"/>
        <v>0</v>
      </c>
      <c r="I69" s="132">
        <f t="shared" si="149"/>
        <v>21.818181818181817</v>
      </c>
      <c r="J69" s="132">
        <f t="shared" si="149"/>
        <v>10.909090909090908</v>
      </c>
      <c r="K69" s="132">
        <f t="shared" si="149"/>
        <v>10.909090909090908</v>
      </c>
      <c r="L69" s="132">
        <f t="shared" si="149"/>
        <v>0</v>
      </c>
      <c r="M69" s="132">
        <f t="shared" si="149"/>
        <v>10.909090909090908</v>
      </c>
      <c r="N69" s="132">
        <f t="shared" si="149"/>
        <v>0</v>
      </c>
      <c r="O69" s="132">
        <f t="shared" si="149"/>
        <v>10.909090909090908</v>
      </c>
      <c r="P69" s="132">
        <f t="shared" si="149"/>
        <v>0</v>
      </c>
      <c r="Q69" s="132">
        <f t="shared" si="149"/>
        <v>10.909090909090908</v>
      </c>
      <c r="R69" s="31">
        <f t="shared" si="0"/>
        <v>98.181818181818173</v>
      </c>
    </row>
    <row r="70" spans="1:18" ht="30" customHeight="1" outlineLevel="1" x14ac:dyDescent="0.55000000000000004">
      <c r="A70" s="319"/>
      <c r="B70" s="270"/>
      <c r="C70" s="286" t="s">
        <v>193</v>
      </c>
      <c r="D70" s="278"/>
      <c r="E70" s="278"/>
      <c r="F70" s="132">
        <f t="shared" ref="F70:Q70" si="150">F50/$J$17</f>
        <v>6.8181818181818183</v>
      </c>
      <c r="G70" s="132">
        <f t="shared" si="150"/>
        <v>6.8181818181818183</v>
      </c>
      <c r="H70" s="132">
        <f t="shared" si="150"/>
        <v>6.8181818181818183</v>
      </c>
      <c r="I70" s="132">
        <f t="shared" si="150"/>
        <v>6.8181818181818183</v>
      </c>
      <c r="J70" s="132">
        <f t="shared" si="150"/>
        <v>0</v>
      </c>
      <c r="K70" s="132">
        <f t="shared" si="150"/>
        <v>6.8181818181818183</v>
      </c>
      <c r="L70" s="132">
        <f t="shared" si="150"/>
        <v>0</v>
      </c>
      <c r="M70" s="132">
        <f t="shared" si="150"/>
        <v>6.8181818181818183</v>
      </c>
      <c r="N70" s="132">
        <f t="shared" si="150"/>
        <v>0</v>
      </c>
      <c r="O70" s="132">
        <f t="shared" si="150"/>
        <v>6.8181818181818183</v>
      </c>
      <c r="P70" s="132">
        <f t="shared" si="150"/>
        <v>0</v>
      </c>
      <c r="Q70" s="132">
        <f t="shared" si="150"/>
        <v>6.8181818181818183</v>
      </c>
      <c r="R70" s="54">
        <f t="shared" si="0"/>
        <v>54.545454545454554</v>
      </c>
    </row>
    <row r="71" spans="1:18" ht="30" customHeight="1" outlineLevel="1" x14ac:dyDescent="0.55000000000000004">
      <c r="A71" s="319"/>
      <c r="B71" s="270"/>
      <c r="C71" s="287" t="s">
        <v>194</v>
      </c>
      <c r="D71" s="281"/>
      <c r="E71" s="281"/>
      <c r="F71" s="133">
        <f t="shared" ref="F71:Q71" si="151">F51/$J$17</f>
        <v>4.8181818181818183</v>
      </c>
      <c r="G71" s="133">
        <f t="shared" si="151"/>
        <v>9.7272727272727266</v>
      </c>
      <c r="H71" s="133">
        <f t="shared" si="151"/>
        <v>4.8181818181818183</v>
      </c>
      <c r="I71" s="133">
        <f t="shared" si="151"/>
        <v>9.7272727272727266</v>
      </c>
      <c r="J71" s="133">
        <f t="shared" si="151"/>
        <v>4.8181818181818183</v>
      </c>
      <c r="K71" s="133">
        <f t="shared" si="151"/>
        <v>9.7272727272727266</v>
      </c>
      <c r="L71" s="133">
        <f t="shared" si="151"/>
        <v>4.8181818181818183</v>
      </c>
      <c r="M71" s="133">
        <f t="shared" si="151"/>
        <v>9.7272727272727266</v>
      </c>
      <c r="N71" s="133">
        <f t="shared" si="151"/>
        <v>4.8181818181818183</v>
      </c>
      <c r="O71" s="133">
        <f t="shared" si="151"/>
        <v>9.7272727272727266</v>
      </c>
      <c r="P71" s="133">
        <f t="shared" si="151"/>
        <v>4.8181818181818183</v>
      </c>
      <c r="Q71" s="133">
        <f t="shared" si="151"/>
        <v>9.7272727272727266</v>
      </c>
      <c r="R71" s="134">
        <f t="shared" si="0"/>
        <v>87.272727272727252</v>
      </c>
    </row>
    <row r="72" spans="1:18" ht="30" customHeight="1" outlineLevel="1" x14ac:dyDescent="0.55000000000000004">
      <c r="A72" s="319"/>
      <c r="B72" s="301"/>
      <c r="C72" s="302" t="s">
        <v>45</v>
      </c>
      <c r="D72" s="303"/>
      <c r="E72" s="303"/>
      <c r="F72" s="135">
        <f>SUM(F69:F71)</f>
        <v>22.545454545454547</v>
      </c>
      <c r="G72" s="135">
        <f t="shared" ref="G72:Q72" si="152">SUM(G69:G71)</f>
        <v>27.454545454545453</v>
      </c>
      <c r="H72" s="135">
        <f t="shared" si="152"/>
        <v>11.636363636363637</v>
      </c>
      <c r="I72" s="135">
        <f t="shared" si="152"/>
        <v>38.36363636363636</v>
      </c>
      <c r="J72" s="135">
        <f t="shared" si="152"/>
        <v>15.727272727272727</v>
      </c>
      <c r="K72" s="135">
        <f t="shared" si="152"/>
        <v>27.454545454545453</v>
      </c>
      <c r="L72" s="135">
        <f t="shared" si="152"/>
        <v>4.8181818181818183</v>
      </c>
      <c r="M72" s="135">
        <f t="shared" si="152"/>
        <v>27.454545454545453</v>
      </c>
      <c r="N72" s="135">
        <f t="shared" si="152"/>
        <v>4.8181818181818183</v>
      </c>
      <c r="O72" s="135">
        <f t="shared" si="152"/>
        <v>27.454545454545453</v>
      </c>
      <c r="P72" s="135">
        <f t="shared" si="152"/>
        <v>4.8181818181818183</v>
      </c>
      <c r="Q72" s="135">
        <f t="shared" si="152"/>
        <v>27.454545454545453</v>
      </c>
      <c r="R72" s="134">
        <f t="shared" si="0"/>
        <v>239.99999999999994</v>
      </c>
    </row>
    <row r="73" spans="1:18" ht="30" customHeight="1" outlineLevel="1" x14ac:dyDescent="0.55000000000000004">
      <c r="A73" s="319"/>
      <c r="B73" s="269" t="s">
        <v>185</v>
      </c>
      <c r="C73" s="316" t="s">
        <v>192</v>
      </c>
      <c r="D73" s="275"/>
      <c r="E73" s="275"/>
      <c r="F73" s="133">
        <f t="shared" ref="F73:Q73" si="153">F53/$J$17</f>
        <v>8.7272727272727266</v>
      </c>
      <c r="G73" s="133">
        <f t="shared" si="153"/>
        <v>8.7272727272727266</v>
      </c>
      <c r="H73" s="133">
        <f t="shared" si="153"/>
        <v>8.7272727272727266</v>
      </c>
      <c r="I73" s="133">
        <f t="shared" si="153"/>
        <v>8.7272727272727266</v>
      </c>
      <c r="J73" s="133">
        <f t="shared" si="153"/>
        <v>0</v>
      </c>
      <c r="K73" s="133">
        <f t="shared" si="153"/>
        <v>8.7272727272727266</v>
      </c>
      <c r="L73" s="133">
        <f t="shared" si="153"/>
        <v>0</v>
      </c>
      <c r="M73" s="133">
        <f t="shared" si="153"/>
        <v>8.7272727272727266</v>
      </c>
      <c r="N73" s="133">
        <f t="shared" si="153"/>
        <v>0</v>
      </c>
      <c r="O73" s="133">
        <f t="shared" si="153"/>
        <v>8.7272727272727266</v>
      </c>
      <c r="P73" s="133">
        <f t="shared" si="153"/>
        <v>0</v>
      </c>
      <c r="Q73" s="133">
        <f t="shared" si="153"/>
        <v>8.7272727272727266</v>
      </c>
      <c r="R73" s="134">
        <f t="shared" si="0"/>
        <v>69.818181818181813</v>
      </c>
    </row>
    <row r="74" spans="1:18" ht="30" customHeight="1" outlineLevel="1" x14ac:dyDescent="0.55000000000000004">
      <c r="A74" s="319"/>
      <c r="B74" s="270"/>
      <c r="C74" s="286" t="s">
        <v>193</v>
      </c>
      <c r="D74" s="278"/>
      <c r="E74" s="278"/>
      <c r="F74" s="133">
        <f t="shared" ref="F74:Q74" si="154">F54/$J$17</f>
        <v>5.4545454545454541</v>
      </c>
      <c r="G74" s="133">
        <f t="shared" si="154"/>
        <v>5.4545454545454541</v>
      </c>
      <c r="H74" s="133">
        <f t="shared" si="154"/>
        <v>0</v>
      </c>
      <c r="I74" s="133">
        <f t="shared" si="154"/>
        <v>5.4545454545454541</v>
      </c>
      <c r="J74" s="133">
        <f t="shared" si="154"/>
        <v>10.909090909090908</v>
      </c>
      <c r="K74" s="133">
        <f t="shared" si="154"/>
        <v>5.4545454545454541</v>
      </c>
      <c r="L74" s="133">
        <f t="shared" si="154"/>
        <v>0</v>
      </c>
      <c r="M74" s="133">
        <f t="shared" si="154"/>
        <v>5.4545454545454541</v>
      </c>
      <c r="N74" s="133">
        <f t="shared" si="154"/>
        <v>0</v>
      </c>
      <c r="O74" s="133">
        <f t="shared" si="154"/>
        <v>5.4545454545454541</v>
      </c>
      <c r="P74" s="133">
        <f t="shared" si="154"/>
        <v>0</v>
      </c>
      <c r="Q74" s="133">
        <f t="shared" si="154"/>
        <v>5.4545454545454541</v>
      </c>
      <c r="R74" s="134">
        <f t="shared" si="0"/>
        <v>49.090909090909086</v>
      </c>
    </row>
    <row r="75" spans="1:18" ht="30" customHeight="1" outlineLevel="1" x14ac:dyDescent="0.55000000000000004">
      <c r="A75" s="319"/>
      <c r="B75" s="270"/>
      <c r="C75" s="287" t="s">
        <v>194</v>
      </c>
      <c r="D75" s="281"/>
      <c r="E75" s="281"/>
      <c r="F75" s="133">
        <f t="shared" ref="F75:Q75" si="155">F55/$J$17</f>
        <v>3.6363636363636362</v>
      </c>
      <c r="G75" s="133">
        <f t="shared" si="155"/>
        <v>7.2727272727272725</v>
      </c>
      <c r="H75" s="133">
        <f t="shared" si="155"/>
        <v>3.6363636363636362</v>
      </c>
      <c r="I75" s="133">
        <f t="shared" si="155"/>
        <v>7.2727272727272725</v>
      </c>
      <c r="J75" s="133">
        <f t="shared" si="155"/>
        <v>3.6363636363636362</v>
      </c>
      <c r="K75" s="133">
        <f t="shared" si="155"/>
        <v>7.2727272727272725</v>
      </c>
      <c r="L75" s="133">
        <f t="shared" si="155"/>
        <v>3.6363636363636362</v>
      </c>
      <c r="M75" s="133">
        <f t="shared" si="155"/>
        <v>7.2727272727272725</v>
      </c>
      <c r="N75" s="133">
        <f t="shared" si="155"/>
        <v>3.6363636363636362</v>
      </c>
      <c r="O75" s="133">
        <f t="shared" si="155"/>
        <v>7.2727272727272725</v>
      </c>
      <c r="P75" s="133">
        <f t="shared" si="155"/>
        <v>3.6363636363636362</v>
      </c>
      <c r="Q75" s="133">
        <f t="shared" si="155"/>
        <v>7.2727272727272725</v>
      </c>
      <c r="R75" s="134">
        <f t="shared" si="0"/>
        <v>65.454545454545439</v>
      </c>
    </row>
    <row r="76" spans="1:18" ht="30" customHeight="1" outlineLevel="1" x14ac:dyDescent="0.55000000000000004">
      <c r="A76" s="319"/>
      <c r="B76" s="301"/>
      <c r="C76" s="302" t="s">
        <v>45</v>
      </c>
      <c r="D76" s="303"/>
      <c r="E76" s="303"/>
      <c r="F76" s="135">
        <f>SUM(F73:F75)</f>
        <v>17.818181818181817</v>
      </c>
      <c r="G76" s="135">
        <f t="shared" ref="G76:Q76" si="156">SUM(G73:G75)</f>
        <v>21.454545454545453</v>
      </c>
      <c r="H76" s="135">
        <f t="shared" si="156"/>
        <v>12.363636363636363</v>
      </c>
      <c r="I76" s="135">
        <f t="shared" si="156"/>
        <v>21.454545454545453</v>
      </c>
      <c r="J76" s="135">
        <f t="shared" si="156"/>
        <v>14.545454545454545</v>
      </c>
      <c r="K76" s="135">
        <f t="shared" si="156"/>
        <v>21.454545454545453</v>
      </c>
      <c r="L76" s="135">
        <f t="shared" si="156"/>
        <v>3.6363636363636362</v>
      </c>
      <c r="M76" s="135">
        <f t="shared" si="156"/>
        <v>21.454545454545453</v>
      </c>
      <c r="N76" s="135">
        <f t="shared" si="156"/>
        <v>3.6363636363636362</v>
      </c>
      <c r="O76" s="135">
        <f t="shared" si="156"/>
        <v>21.454545454545453</v>
      </c>
      <c r="P76" s="135">
        <f t="shared" si="156"/>
        <v>3.6363636363636362</v>
      </c>
      <c r="Q76" s="135">
        <f t="shared" si="156"/>
        <v>21.454545454545453</v>
      </c>
      <c r="R76" s="134">
        <f t="shared" si="0"/>
        <v>184.36363636363632</v>
      </c>
    </row>
    <row r="77" spans="1:18" ht="30" customHeight="1" outlineLevel="1" x14ac:dyDescent="0.55000000000000004">
      <c r="A77" s="319"/>
      <c r="B77" s="269" t="s">
        <v>186</v>
      </c>
      <c r="C77" s="316" t="s">
        <v>192</v>
      </c>
      <c r="D77" s="275"/>
      <c r="E77" s="275"/>
      <c r="F77" s="133">
        <f t="shared" ref="F77:Q77" si="157">F57/$J$17</f>
        <v>11.636363636363637</v>
      </c>
      <c r="G77" s="133">
        <f t="shared" si="157"/>
        <v>11.636363636363637</v>
      </c>
      <c r="H77" s="133">
        <f t="shared" si="157"/>
        <v>23.272727272727273</v>
      </c>
      <c r="I77" s="133">
        <f t="shared" si="157"/>
        <v>11.636363636363637</v>
      </c>
      <c r="J77" s="133">
        <f t="shared" si="157"/>
        <v>0</v>
      </c>
      <c r="K77" s="133">
        <f t="shared" si="157"/>
        <v>11.636363636363637</v>
      </c>
      <c r="L77" s="133">
        <f t="shared" si="157"/>
        <v>0</v>
      </c>
      <c r="M77" s="133">
        <f t="shared" si="157"/>
        <v>11.636363636363637</v>
      </c>
      <c r="N77" s="133">
        <f t="shared" si="157"/>
        <v>23.272727272727273</v>
      </c>
      <c r="O77" s="133">
        <f t="shared" si="157"/>
        <v>11.636363636363637</v>
      </c>
      <c r="P77" s="133">
        <f t="shared" si="157"/>
        <v>23.272727272727273</v>
      </c>
      <c r="Q77" s="133">
        <f t="shared" si="157"/>
        <v>11.636363636363637</v>
      </c>
      <c r="R77" s="134">
        <f t="shared" si="0"/>
        <v>151.27272727272728</v>
      </c>
    </row>
    <row r="78" spans="1:18" ht="30" customHeight="1" outlineLevel="1" x14ac:dyDescent="0.55000000000000004">
      <c r="A78" s="319"/>
      <c r="B78" s="270"/>
      <c r="C78" s="286" t="s">
        <v>193</v>
      </c>
      <c r="D78" s="278"/>
      <c r="E78" s="278"/>
      <c r="F78" s="133">
        <f t="shared" ref="F78:Q78" si="158">F58/$J$17</f>
        <v>7.2727272727272725</v>
      </c>
      <c r="G78" s="133">
        <f t="shared" si="158"/>
        <v>7.2727272727272725</v>
      </c>
      <c r="H78" s="133">
        <f t="shared" si="158"/>
        <v>14.545454545454545</v>
      </c>
      <c r="I78" s="133">
        <f t="shared" si="158"/>
        <v>7.2727272727272725</v>
      </c>
      <c r="J78" s="133">
        <f t="shared" si="158"/>
        <v>0</v>
      </c>
      <c r="K78" s="133">
        <f t="shared" si="158"/>
        <v>7.2727272727272725</v>
      </c>
      <c r="L78" s="133">
        <f t="shared" si="158"/>
        <v>0</v>
      </c>
      <c r="M78" s="133">
        <f t="shared" si="158"/>
        <v>7.2727272727272725</v>
      </c>
      <c r="N78" s="133">
        <f t="shared" si="158"/>
        <v>14.545454545454545</v>
      </c>
      <c r="O78" s="133">
        <f t="shared" si="158"/>
        <v>7.2727272727272725</v>
      </c>
      <c r="P78" s="133">
        <f t="shared" si="158"/>
        <v>14.545454545454545</v>
      </c>
      <c r="Q78" s="133">
        <f t="shared" si="158"/>
        <v>7.2727272727272725</v>
      </c>
      <c r="R78" s="134">
        <f t="shared" si="0"/>
        <v>94.545454545454533</v>
      </c>
    </row>
    <row r="79" spans="1:18" ht="30" customHeight="1" outlineLevel="1" x14ac:dyDescent="0.55000000000000004">
      <c r="A79" s="319"/>
      <c r="B79" s="270"/>
      <c r="C79" s="287" t="s">
        <v>194</v>
      </c>
      <c r="D79" s="281"/>
      <c r="E79" s="281"/>
      <c r="F79" s="133">
        <f t="shared" ref="F79:Q79" si="159">F59/$J$17</f>
        <v>5.0909090909090908</v>
      </c>
      <c r="G79" s="133">
        <f t="shared" si="159"/>
        <v>10.181818181818182</v>
      </c>
      <c r="H79" s="133">
        <f t="shared" si="159"/>
        <v>5.0909090909090908</v>
      </c>
      <c r="I79" s="133">
        <f t="shared" si="159"/>
        <v>10.181818181818182</v>
      </c>
      <c r="J79" s="133">
        <f t="shared" si="159"/>
        <v>5.0909090909090908</v>
      </c>
      <c r="K79" s="133">
        <f t="shared" si="159"/>
        <v>10.181818181818182</v>
      </c>
      <c r="L79" s="133">
        <f t="shared" si="159"/>
        <v>5.0909090909090908</v>
      </c>
      <c r="M79" s="133">
        <f t="shared" si="159"/>
        <v>10.181818181818182</v>
      </c>
      <c r="N79" s="133">
        <f t="shared" si="159"/>
        <v>5.0909090909090908</v>
      </c>
      <c r="O79" s="133">
        <f t="shared" si="159"/>
        <v>10.181818181818182</v>
      </c>
      <c r="P79" s="133">
        <f t="shared" si="159"/>
        <v>5.0909090909090908</v>
      </c>
      <c r="Q79" s="133">
        <f t="shared" si="159"/>
        <v>10.181818181818182</v>
      </c>
      <c r="R79" s="134">
        <f t="shared" si="0"/>
        <v>91.636363636363654</v>
      </c>
    </row>
    <row r="80" spans="1:18" ht="30" customHeight="1" outlineLevel="1" x14ac:dyDescent="0.55000000000000004">
      <c r="A80" s="319"/>
      <c r="B80" s="301"/>
      <c r="C80" s="302" t="s">
        <v>45</v>
      </c>
      <c r="D80" s="303"/>
      <c r="E80" s="303"/>
      <c r="F80" s="135">
        <f>SUM(F77:F79)</f>
        <v>24</v>
      </c>
      <c r="G80" s="135">
        <f t="shared" ref="G80:Q80" si="160">SUM(G77:G79)</f>
        <v>29.090909090909093</v>
      </c>
      <c r="H80" s="135">
        <f t="shared" si="160"/>
        <v>42.909090909090914</v>
      </c>
      <c r="I80" s="135">
        <f t="shared" si="160"/>
        <v>29.090909090909093</v>
      </c>
      <c r="J80" s="135">
        <f t="shared" si="160"/>
        <v>5.0909090909090908</v>
      </c>
      <c r="K80" s="135">
        <f t="shared" si="160"/>
        <v>29.090909090909093</v>
      </c>
      <c r="L80" s="135">
        <f t="shared" si="160"/>
        <v>5.0909090909090908</v>
      </c>
      <c r="M80" s="135">
        <f t="shared" si="160"/>
        <v>29.090909090909093</v>
      </c>
      <c r="N80" s="135">
        <f t="shared" si="160"/>
        <v>42.909090909090914</v>
      </c>
      <c r="O80" s="135">
        <f t="shared" si="160"/>
        <v>29.090909090909093</v>
      </c>
      <c r="P80" s="135">
        <f t="shared" si="160"/>
        <v>42.909090909090914</v>
      </c>
      <c r="Q80" s="135">
        <f t="shared" si="160"/>
        <v>29.090909090909093</v>
      </c>
      <c r="R80" s="134">
        <f t="shared" si="0"/>
        <v>337.4545454545455</v>
      </c>
    </row>
    <row r="81" spans="1:33" ht="30" customHeight="1" outlineLevel="1" x14ac:dyDescent="0.55000000000000004">
      <c r="A81" s="319"/>
      <c r="B81" s="269" t="s">
        <v>187</v>
      </c>
      <c r="C81" s="316" t="s">
        <v>192</v>
      </c>
      <c r="D81" s="275"/>
      <c r="E81" s="275"/>
      <c r="F81" s="133">
        <f t="shared" ref="F81:Q81" si="161">F61/$J$17</f>
        <v>7.5454545454545459</v>
      </c>
      <c r="G81" s="133">
        <f t="shared" si="161"/>
        <v>7.5454545454545459</v>
      </c>
      <c r="H81" s="133">
        <f t="shared" si="161"/>
        <v>15.090909090909092</v>
      </c>
      <c r="I81" s="133">
        <f t="shared" si="161"/>
        <v>7.5454545454545459</v>
      </c>
      <c r="J81" s="133">
        <f t="shared" si="161"/>
        <v>0</v>
      </c>
      <c r="K81" s="133">
        <f t="shared" si="161"/>
        <v>15.090909090909092</v>
      </c>
      <c r="L81" s="133">
        <f t="shared" si="161"/>
        <v>7.5454545454545459</v>
      </c>
      <c r="M81" s="133">
        <f t="shared" si="161"/>
        <v>15.090909090909092</v>
      </c>
      <c r="N81" s="133">
        <f t="shared" si="161"/>
        <v>7.5454545454545459</v>
      </c>
      <c r="O81" s="133">
        <f t="shared" si="161"/>
        <v>7.5454545454545459</v>
      </c>
      <c r="P81" s="133">
        <f t="shared" si="161"/>
        <v>0</v>
      </c>
      <c r="Q81" s="133">
        <f t="shared" si="161"/>
        <v>7.5454545454545459</v>
      </c>
      <c r="R81" s="134">
        <f t="shared" si="0"/>
        <v>98.090909090909093</v>
      </c>
    </row>
    <row r="82" spans="1:33" ht="30" customHeight="1" outlineLevel="1" x14ac:dyDescent="0.55000000000000004">
      <c r="A82" s="319"/>
      <c r="B82" s="270"/>
      <c r="C82" s="286" t="s">
        <v>193</v>
      </c>
      <c r="D82" s="278"/>
      <c r="E82" s="278"/>
      <c r="F82" s="133">
        <f t="shared" ref="F82:Q82" si="162">F62/$J$17</f>
        <v>4.7272727272727275</v>
      </c>
      <c r="G82" s="133">
        <f t="shared" si="162"/>
        <v>4.7272727272727275</v>
      </c>
      <c r="H82" s="133">
        <f t="shared" si="162"/>
        <v>4.7272727272727275</v>
      </c>
      <c r="I82" s="133">
        <f t="shared" si="162"/>
        <v>4.7272727272727275</v>
      </c>
      <c r="J82" s="133">
        <f t="shared" si="162"/>
        <v>0</v>
      </c>
      <c r="K82" s="133">
        <f t="shared" si="162"/>
        <v>4.7272727272727275</v>
      </c>
      <c r="L82" s="133">
        <f t="shared" si="162"/>
        <v>0</v>
      </c>
      <c r="M82" s="133">
        <f t="shared" si="162"/>
        <v>4.7272727272727275</v>
      </c>
      <c r="N82" s="133">
        <f t="shared" si="162"/>
        <v>0</v>
      </c>
      <c r="O82" s="133">
        <f t="shared" si="162"/>
        <v>4.7272727272727275</v>
      </c>
      <c r="P82" s="133">
        <f t="shared" si="162"/>
        <v>0</v>
      </c>
      <c r="Q82" s="133">
        <f t="shared" si="162"/>
        <v>4.7272727272727275</v>
      </c>
      <c r="R82" s="134">
        <f t="shared" si="0"/>
        <v>37.81818181818182</v>
      </c>
    </row>
    <row r="83" spans="1:33" ht="30" customHeight="1" outlineLevel="1" x14ac:dyDescent="0.55000000000000004">
      <c r="A83" s="319"/>
      <c r="B83" s="270"/>
      <c r="C83" s="287" t="s">
        <v>194</v>
      </c>
      <c r="D83" s="281"/>
      <c r="E83" s="281"/>
      <c r="F83" s="133">
        <f t="shared" ref="F83:Q83" si="163">F63/$J$17</f>
        <v>2.9090909090909092</v>
      </c>
      <c r="G83" s="133">
        <f t="shared" si="163"/>
        <v>5.8181818181818183</v>
      </c>
      <c r="H83" s="133">
        <f t="shared" si="163"/>
        <v>2.9090909090909092</v>
      </c>
      <c r="I83" s="133">
        <f t="shared" si="163"/>
        <v>5.8181818181818183</v>
      </c>
      <c r="J83" s="133">
        <f t="shared" si="163"/>
        <v>2.9090909090909092</v>
      </c>
      <c r="K83" s="133">
        <f t="shared" si="163"/>
        <v>5.8181818181818183</v>
      </c>
      <c r="L83" s="133">
        <f t="shared" si="163"/>
        <v>2.9090909090909092</v>
      </c>
      <c r="M83" s="133">
        <f t="shared" si="163"/>
        <v>5.8181818181818183</v>
      </c>
      <c r="N83" s="133">
        <f t="shared" si="163"/>
        <v>2.9090909090909092</v>
      </c>
      <c r="O83" s="133">
        <f t="shared" si="163"/>
        <v>5.8181818181818183</v>
      </c>
      <c r="P83" s="133">
        <f t="shared" si="163"/>
        <v>2.9090909090909092</v>
      </c>
      <c r="Q83" s="133">
        <f t="shared" si="163"/>
        <v>5.8181818181818183</v>
      </c>
      <c r="R83" s="134">
        <f t="shared" si="0"/>
        <v>52.36363636363636</v>
      </c>
    </row>
    <row r="84" spans="1:33" ht="30" customHeight="1" outlineLevel="1" x14ac:dyDescent="0.55000000000000004">
      <c r="A84" s="319"/>
      <c r="B84" s="270"/>
      <c r="C84" s="288" t="s">
        <v>45</v>
      </c>
      <c r="D84" s="289"/>
      <c r="E84" s="289"/>
      <c r="F84" s="135">
        <f>SUM(F81:F83)</f>
        <v>15.181818181818183</v>
      </c>
      <c r="G84" s="135">
        <f t="shared" ref="G84:Q84" si="164">SUM(G81:G83)</f>
        <v>18.090909090909093</v>
      </c>
      <c r="H84" s="135">
        <f t="shared" si="164"/>
        <v>22.72727272727273</v>
      </c>
      <c r="I84" s="135">
        <f t="shared" si="164"/>
        <v>18.090909090909093</v>
      </c>
      <c r="J84" s="135">
        <f t="shared" si="164"/>
        <v>2.9090909090909092</v>
      </c>
      <c r="K84" s="135">
        <f t="shared" si="164"/>
        <v>25.63636363636364</v>
      </c>
      <c r="L84" s="135">
        <f t="shared" si="164"/>
        <v>10.454545454545455</v>
      </c>
      <c r="M84" s="135">
        <f t="shared" si="164"/>
        <v>25.63636363636364</v>
      </c>
      <c r="N84" s="135">
        <f t="shared" si="164"/>
        <v>10.454545454545455</v>
      </c>
      <c r="O84" s="135">
        <f t="shared" si="164"/>
        <v>18.090909090909093</v>
      </c>
      <c r="P84" s="135">
        <f t="shared" si="164"/>
        <v>2.9090909090909092</v>
      </c>
      <c r="Q84" s="135">
        <f t="shared" si="164"/>
        <v>18.090909090909093</v>
      </c>
      <c r="R84" s="134">
        <f t="shared" si="0"/>
        <v>188.27272727272731</v>
      </c>
    </row>
    <row r="85" spans="1:33" ht="30" customHeight="1" x14ac:dyDescent="0.55000000000000004">
      <c r="A85" s="319"/>
      <c r="B85" s="271" t="s">
        <v>191</v>
      </c>
      <c r="C85" s="274" t="s">
        <v>192</v>
      </c>
      <c r="D85" s="275"/>
      <c r="E85" s="276"/>
      <c r="F85" s="126">
        <f>SUM(F69,F73,F77,F81)</f>
        <v>38.818181818181813</v>
      </c>
      <c r="G85" s="126">
        <f>SUM(G69,G73,G77,G81)</f>
        <v>38.818181818181813</v>
      </c>
      <c r="H85" s="126">
        <f t="shared" ref="H85:Q85" si="165">SUM(H69,H73,H77,H81)</f>
        <v>47.090909090909093</v>
      </c>
      <c r="I85" s="126">
        <f t="shared" si="165"/>
        <v>49.727272727272727</v>
      </c>
      <c r="J85" s="126">
        <f t="shared" si="165"/>
        <v>10.909090909090908</v>
      </c>
      <c r="K85" s="126">
        <f t="shared" si="165"/>
        <v>46.36363636363636</v>
      </c>
      <c r="L85" s="126">
        <f t="shared" si="165"/>
        <v>7.5454545454545459</v>
      </c>
      <c r="M85" s="126">
        <f t="shared" si="165"/>
        <v>46.36363636363636</v>
      </c>
      <c r="N85" s="126">
        <f t="shared" si="165"/>
        <v>30.81818181818182</v>
      </c>
      <c r="O85" s="126">
        <f t="shared" si="165"/>
        <v>38.818181818181813</v>
      </c>
      <c r="P85" s="126">
        <f t="shared" si="165"/>
        <v>23.272727272727273</v>
      </c>
      <c r="Q85" s="126">
        <f t="shared" si="165"/>
        <v>38.818181818181813</v>
      </c>
      <c r="R85" s="54">
        <f t="shared" si="0"/>
        <v>417.36363636363626</v>
      </c>
    </row>
    <row r="86" spans="1:33" ht="30" customHeight="1" x14ac:dyDescent="0.55000000000000004">
      <c r="A86" s="319"/>
      <c r="B86" s="272"/>
      <c r="C86" s="277" t="s">
        <v>193</v>
      </c>
      <c r="D86" s="278"/>
      <c r="E86" s="279"/>
      <c r="F86" s="126">
        <f t="shared" ref="F86:Q87" si="166">SUM(F70,F74,F78,F82)</f>
        <v>24.272727272727273</v>
      </c>
      <c r="G86" s="126">
        <f t="shared" si="166"/>
        <v>24.272727272727273</v>
      </c>
      <c r="H86" s="126">
        <f t="shared" si="166"/>
        <v>26.09090909090909</v>
      </c>
      <c r="I86" s="126">
        <f t="shared" si="166"/>
        <v>24.272727272727273</v>
      </c>
      <c r="J86" s="126">
        <f t="shared" si="166"/>
        <v>10.909090909090908</v>
      </c>
      <c r="K86" s="126">
        <f t="shared" si="166"/>
        <v>24.272727272727273</v>
      </c>
      <c r="L86" s="126">
        <f t="shared" si="166"/>
        <v>0</v>
      </c>
      <c r="M86" s="126">
        <f t="shared" si="166"/>
        <v>24.272727272727273</v>
      </c>
      <c r="N86" s="126">
        <f t="shared" si="166"/>
        <v>14.545454545454545</v>
      </c>
      <c r="O86" s="126">
        <f t="shared" si="166"/>
        <v>24.272727272727273</v>
      </c>
      <c r="P86" s="126">
        <f t="shared" si="166"/>
        <v>14.545454545454545</v>
      </c>
      <c r="Q86" s="126">
        <f t="shared" si="166"/>
        <v>24.272727272727273</v>
      </c>
      <c r="R86" s="54">
        <f t="shared" si="0"/>
        <v>236</v>
      </c>
    </row>
    <row r="87" spans="1:33" ht="30" customHeight="1" x14ac:dyDescent="0.55000000000000004">
      <c r="A87" s="319"/>
      <c r="B87" s="272"/>
      <c r="C87" s="280" t="s">
        <v>194</v>
      </c>
      <c r="D87" s="281"/>
      <c r="E87" s="282"/>
      <c r="F87" s="130">
        <f>SUM(F71,F75,F79,F83)</f>
        <v>16.454545454545457</v>
      </c>
      <c r="G87" s="130">
        <f t="shared" si="166"/>
        <v>33</v>
      </c>
      <c r="H87" s="130">
        <f t="shared" si="166"/>
        <v>16.454545454545457</v>
      </c>
      <c r="I87" s="130">
        <f t="shared" si="166"/>
        <v>33</v>
      </c>
      <c r="J87" s="130">
        <f t="shared" si="166"/>
        <v>16.454545454545457</v>
      </c>
      <c r="K87" s="130">
        <f t="shared" si="166"/>
        <v>33</v>
      </c>
      <c r="L87" s="130">
        <f t="shared" si="166"/>
        <v>16.454545454545457</v>
      </c>
      <c r="M87" s="130">
        <f t="shared" si="166"/>
        <v>33</v>
      </c>
      <c r="N87" s="130">
        <f t="shared" si="166"/>
        <v>16.454545454545457</v>
      </c>
      <c r="O87" s="130">
        <f t="shared" si="166"/>
        <v>33</v>
      </c>
      <c r="P87" s="130">
        <f t="shared" si="166"/>
        <v>16.454545454545457</v>
      </c>
      <c r="Q87" s="130">
        <f t="shared" si="166"/>
        <v>33</v>
      </c>
      <c r="R87" s="54">
        <f t="shared" si="0"/>
        <v>296.72727272727275</v>
      </c>
    </row>
    <row r="88" spans="1:33" ht="30" customHeight="1" thickBot="1" x14ac:dyDescent="0.6">
      <c r="A88" s="320"/>
      <c r="B88" s="273"/>
      <c r="C88" s="283" t="s">
        <v>45</v>
      </c>
      <c r="D88" s="284"/>
      <c r="E88" s="285"/>
      <c r="F88" s="131">
        <f>SUM(F85:F87)</f>
        <v>79.545454545454547</v>
      </c>
      <c r="G88" s="131">
        <f t="shared" ref="G88:Q88" si="167">SUM(G85:G87)</f>
        <v>96.090909090909093</v>
      </c>
      <c r="H88" s="131">
        <f t="shared" si="167"/>
        <v>89.63636363636364</v>
      </c>
      <c r="I88" s="131">
        <f t="shared" si="167"/>
        <v>107</v>
      </c>
      <c r="J88" s="131">
        <f t="shared" si="167"/>
        <v>38.272727272727273</v>
      </c>
      <c r="K88" s="131">
        <f t="shared" si="167"/>
        <v>103.63636363636363</v>
      </c>
      <c r="L88" s="131">
        <f t="shared" si="167"/>
        <v>24.000000000000004</v>
      </c>
      <c r="M88" s="131">
        <f t="shared" si="167"/>
        <v>103.63636363636363</v>
      </c>
      <c r="N88" s="131">
        <f t="shared" si="167"/>
        <v>61.818181818181827</v>
      </c>
      <c r="O88" s="131">
        <f t="shared" si="167"/>
        <v>96.090909090909093</v>
      </c>
      <c r="P88" s="131">
        <f t="shared" si="167"/>
        <v>54.27272727272728</v>
      </c>
      <c r="Q88" s="131">
        <f t="shared" si="167"/>
        <v>96.090909090909093</v>
      </c>
      <c r="R88" s="54">
        <f t="shared" si="0"/>
        <v>950.09090909090912</v>
      </c>
    </row>
    <row r="89" spans="1:33" ht="18.5" thickTop="1" x14ac:dyDescent="0.55000000000000004"/>
    <row r="90" spans="1:33" x14ac:dyDescent="0.55000000000000004">
      <c r="U90" s="35" t="s">
        <v>82</v>
      </c>
      <c r="X90" s="35">
        <v>10</v>
      </c>
      <c r="Y90" s="35">
        <v>10</v>
      </c>
      <c r="Z90" s="35">
        <v>10</v>
      </c>
      <c r="AA90" s="35">
        <v>10</v>
      </c>
      <c r="AB90" s="35">
        <v>10</v>
      </c>
      <c r="AC90" s="35">
        <v>10</v>
      </c>
      <c r="AD90" s="35">
        <v>10</v>
      </c>
      <c r="AE90" s="35">
        <v>10</v>
      </c>
      <c r="AF90" s="35">
        <v>10</v>
      </c>
      <c r="AG90" s="35">
        <v>10</v>
      </c>
    </row>
  </sheetData>
  <mergeCells count="91">
    <mergeCell ref="C73:E73"/>
    <mergeCell ref="C74:E74"/>
    <mergeCell ref="C75:E75"/>
    <mergeCell ref="C76:E76"/>
    <mergeCell ref="C77:E77"/>
    <mergeCell ref="A49:A68"/>
    <mergeCell ref="B61:B64"/>
    <mergeCell ref="B65:B68"/>
    <mergeCell ref="A69:A88"/>
    <mergeCell ref="C78:E78"/>
    <mergeCell ref="C67:E67"/>
    <mergeCell ref="C68:E68"/>
    <mergeCell ref="C69:E69"/>
    <mergeCell ref="C72:E72"/>
    <mergeCell ref="C70:E70"/>
    <mergeCell ref="B69:B72"/>
    <mergeCell ref="B73:B76"/>
    <mergeCell ref="B77:B80"/>
    <mergeCell ref="C79:E79"/>
    <mergeCell ref="C80:E80"/>
    <mergeCell ref="C81:E81"/>
    <mergeCell ref="C62:E62"/>
    <mergeCell ref="C63:E63"/>
    <mergeCell ref="C64:E64"/>
    <mergeCell ref="C65:E65"/>
    <mergeCell ref="C66:E66"/>
    <mergeCell ref="B49:B52"/>
    <mergeCell ref="B53:B56"/>
    <mergeCell ref="C54:E54"/>
    <mergeCell ref="B57:B60"/>
    <mergeCell ref="C61:E61"/>
    <mergeCell ref="C58:E58"/>
    <mergeCell ref="C59:E59"/>
    <mergeCell ref="C60:E60"/>
    <mergeCell ref="C52:E52"/>
    <mergeCell ref="C53:E53"/>
    <mergeCell ref="C55:E55"/>
    <mergeCell ref="C56:E56"/>
    <mergeCell ref="C57:E57"/>
    <mergeCell ref="C71:E71"/>
    <mergeCell ref="C49:E49"/>
    <mergeCell ref="C50:E50"/>
    <mergeCell ref="C51:E51"/>
    <mergeCell ref="C23:E23"/>
    <mergeCell ref="C36:E36"/>
    <mergeCell ref="C37:E37"/>
    <mergeCell ref="C39:E39"/>
    <mergeCell ref="C40:E40"/>
    <mergeCell ref="C41:E41"/>
    <mergeCell ref="C42:E42"/>
    <mergeCell ref="C44:E44"/>
    <mergeCell ref="C45:E45"/>
    <mergeCell ref="C46:E46"/>
    <mergeCell ref="C47:E47"/>
    <mergeCell ref="C38:E38"/>
    <mergeCell ref="A1:S1"/>
    <mergeCell ref="A2:S2"/>
    <mergeCell ref="A22:E22"/>
    <mergeCell ref="C32:E32"/>
    <mergeCell ref="C33:E33"/>
    <mergeCell ref="C24:E24"/>
    <mergeCell ref="C25:E25"/>
    <mergeCell ref="C26:E26"/>
    <mergeCell ref="C27:E27"/>
    <mergeCell ref="C28:E28"/>
    <mergeCell ref="C29:E29"/>
    <mergeCell ref="C30:E30"/>
    <mergeCell ref="C31:E31"/>
    <mergeCell ref="R20:R21"/>
    <mergeCell ref="F20:P20"/>
    <mergeCell ref="B39:B42"/>
    <mergeCell ref="B43:E43"/>
    <mergeCell ref="A44:A48"/>
    <mergeCell ref="B44:B47"/>
    <mergeCell ref="B48:E48"/>
    <mergeCell ref="A23:A43"/>
    <mergeCell ref="B23:B26"/>
    <mergeCell ref="B27:B30"/>
    <mergeCell ref="B31:B34"/>
    <mergeCell ref="B35:B38"/>
    <mergeCell ref="C35:E35"/>
    <mergeCell ref="C34:E34"/>
    <mergeCell ref="B81:B84"/>
    <mergeCell ref="B85:B88"/>
    <mergeCell ref="C85:E85"/>
    <mergeCell ref="C86:E86"/>
    <mergeCell ref="C87:E87"/>
    <mergeCell ref="C88:E88"/>
    <mergeCell ref="C82:E82"/>
    <mergeCell ref="C83:E83"/>
    <mergeCell ref="C84:E84"/>
  </mergeCells>
  <phoneticPr fontId="4"/>
  <pageMargins left="0.7" right="0.7" top="0.75" bottom="0.75" header="0.3" footer="0.3"/>
  <pageSetup paperSize="9" scale="18" orientation="landscape" r:id="rId1"/>
  <ignoredErrors>
    <ignoredError sqref="S56 S60 S58 S59 S64:S65 S61 S62 S63 S55 S67:S69 S66 S57"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90254-E3DE-4C09-895E-57651692BC80}">
  <sheetPr codeName="Sheet3">
    <tabColor rgb="FFFF0000"/>
    <pageSetUpPr fitToPage="1"/>
  </sheetPr>
  <dimension ref="A1:AS120"/>
  <sheetViews>
    <sheetView view="pageBreakPreview" topLeftCell="A75" zoomScaleNormal="100" zoomScaleSheetLayoutView="100" workbookViewId="0">
      <selection activeCell="F67" sqref="F67"/>
    </sheetView>
  </sheetViews>
  <sheetFormatPr defaultColWidth="9" defaultRowHeight="18" outlineLevelRow="1" x14ac:dyDescent="0.55000000000000004"/>
  <cols>
    <col min="1" max="1" width="16.58203125" style="33" customWidth="1"/>
    <col min="2" max="2" width="21.5" style="33" customWidth="1"/>
    <col min="3" max="3" width="14.5" style="33" bestFit="1" customWidth="1"/>
    <col min="4" max="5" width="4.75" style="33" customWidth="1"/>
    <col min="6" max="7" width="11.33203125" style="33" customWidth="1"/>
    <col min="8" max="18" width="11.25" style="33" customWidth="1"/>
    <col min="19" max="19" width="6.5" style="33" customWidth="1"/>
    <col min="20" max="20" width="23.08203125" style="33" hidden="1" customWidth="1"/>
    <col min="21" max="21" width="29.5" style="33" bestFit="1" customWidth="1"/>
    <col min="22" max="23" width="16.33203125" style="33" bestFit="1" customWidth="1"/>
    <col min="24" max="28" width="16.33203125" style="33" customWidth="1"/>
    <col min="29" max="45" width="16.33203125" style="33" bestFit="1" customWidth="1"/>
    <col min="46" max="16384" width="9" style="33"/>
  </cols>
  <sheetData>
    <row r="1" spans="1:45" ht="16.5" hidden="1" customHeight="1" outlineLevel="1" x14ac:dyDescent="0.55000000000000004">
      <c r="A1" s="305" t="s">
        <v>68</v>
      </c>
      <c r="B1" s="305"/>
      <c r="C1" s="305"/>
      <c r="D1" s="305"/>
      <c r="E1" s="305"/>
      <c r="F1" s="305"/>
      <c r="G1" s="305"/>
      <c r="H1" s="305"/>
      <c r="I1" s="305"/>
      <c r="J1" s="305"/>
      <c r="K1" s="305"/>
      <c r="L1" s="305"/>
      <c r="M1" s="305"/>
      <c r="N1" s="305"/>
      <c r="O1" s="305"/>
      <c r="P1" s="305"/>
      <c r="Q1" s="305"/>
      <c r="R1" s="305"/>
      <c r="S1" s="305"/>
    </row>
    <row r="2" spans="1:45" ht="24" customHeight="1" collapsed="1" x14ac:dyDescent="0.55000000000000004">
      <c r="A2" s="306" t="s">
        <v>74</v>
      </c>
      <c r="B2" s="306"/>
      <c r="C2" s="306"/>
      <c r="D2" s="306"/>
      <c r="E2" s="306"/>
      <c r="F2" s="306"/>
      <c r="G2" s="306"/>
      <c r="H2" s="306"/>
      <c r="I2" s="306"/>
      <c r="J2" s="306"/>
      <c r="K2" s="306"/>
      <c r="L2" s="306"/>
      <c r="M2" s="306"/>
      <c r="N2" s="306"/>
      <c r="O2" s="306"/>
      <c r="P2" s="306"/>
      <c r="Q2" s="306"/>
      <c r="R2" s="306"/>
      <c r="S2" s="306"/>
    </row>
    <row r="3" spans="1:45" ht="24" customHeight="1" x14ac:dyDescent="0.55000000000000004">
      <c r="A3" s="64" t="s">
        <v>227</v>
      </c>
      <c r="B3" s="38"/>
      <c r="C3" s="38"/>
      <c r="D3" s="38"/>
      <c r="E3" s="38"/>
      <c r="F3" s="89"/>
      <c r="G3" s="89"/>
      <c r="H3" s="38"/>
      <c r="I3" s="38"/>
      <c r="J3" s="38"/>
      <c r="K3" s="38"/>
      <c r="L3" s="38"/>
      <c r="M3" s="38"/>
      <c r="N3" s="38"/>
      <c r="O3" s="38"/>
      <c r="P3" s="38"/>
      <c r="Q3" s="38"/>
      <c r="R3" s="38"/>
      <c r="S3" s="38"/>
    </row>
    <row r="4" spans="1:45" ht="24" customHeight="1" x14ac:dyDescent="0.55000000000000004">
      <c r="A4" s="3" t="s">
        <v>83</v>
      </c>
      <c r="B4" s="38"/>
      <c r="C4" s="38"/>
      <c r="D4" s="38"/>
      <c r="E4" s="38"/>
      <c r="F4" s="89"/>
      <c r="G4" s="89"/>
      <c r="H4" s="38"/>
      <c r="I4" s="38"/>
      <c r="J4" s="38"/>
      <c r="K4" s="38"/>
      <c r="L4" s="38"/>
      <c r="M4" s="38"/>
      <c r="N4" s="38"/>
      <c r="O4" s="38"/>
      <c r="P4" s="38"/>
      <c r="Q4" s="38"/>
      <c r="R4" s="38"/>
      <c r="S4" s="38"/>
    </row>
    <row r="5" spans="1:45" ht="30" customHeight="1" thickBot="1" x14ac:dyDescent="0.6">
      <c r="A5" s="1" t="s">
        <v>61</v>
      </c>
      <c r="B5" s="32"/>
      <c r="C5" s="1"/>
    </row>
    <row r="6" spans="1:45" ht="30" customHeight="1" thickBot="1" x14ac:dyDescent="0.6">
      <c r="A6" s="1"/>
      <c r="B6" s="4" t="s">
        <v>225</v>
      </c>
      <c r="C6" s="82">
        <v>2</v>
      </c>
      <c r="D6" s="37" t="s">
        <v>63</v>
      </c>
    </row>
    <row r="7" spans="1:45" ht="30" customHeight="1" thickBot="1" x14ac:dyDescent="0.6">
      <c r="A7" s="1"/>
      <c r="B7" s="4" t="s">
        <v>226</v>
      </c>
      <c r="C7" s="82">
        <v>4</v>
      </c>
      <c r="D7" s="37" t="s">
        <v>63</v>
      </c>
    </row>
    <row r="8" spans="1:45" ht="30" customHeight="1" x14ac:dyDescent="0.55000000000000004">
      <c r="A8" s="1"/>
      <c r="B8" s="32" t="s">
        <v>228</v>
      </c>
      <c r="C8" s="1"/>
    </row>
    <row r="9" spans="1:45" ht="12.75" customHeight="1" x14ac:dyDescent="0.55000000000000004">
      <c r="A9" s="1"/>
      <c r="B9" s="32"/>
      <c r="C9" s="1"/>
      <c r="D9" s="37"/>
    </row>
    <row r="10" spans="1:45" ht="30" customHeight="1" x14ac:dyDescent="0.55000000000000004">
      <c r="A10" s="3" t="s">
        <v>229</v>
      </c>
    </row>
    <row r="11" spans="1:45" ht="29.25" customHeight="1" thickBot="1" x14ac:dyDescent="0.6">
      <c r="A11" s="1" t="s">
        <v>62</v>
      </c>
      <c r="B11" s="32"/>
      <c r="C11" s="1"/>
      <c r="D11" s="1"/>
      <c r="E11" s="1"/>
      <c r="F11" s="1"/>
      <c r="G11" s="1"/>
      <c r="H11" s="1"/>
      <c r="I11" s="1"/>
      <c r="J11" s="1"/>
      <c r="K11" s="1"/>
      <c r="L11" s="1"/>
      <c r="M11" s="1"/>
      <c r="N11" s="1"/>
      <c r="O11" s="1"/>
      <c r="P11" s="1"/>
      <c r="Q11" s="1"/>
      <c r="R11" s="1"/>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row>
    <row r="12" spans="1:45" ht="29.25" customHeight="1" x14ac:dyDescent="0.55000000000000004">
      <c r="A12" s="29" t="s">
        <v>6</v>
      </c>
      <c r="B12" s="1"/>
      <c r="C12" s="1"/>
      <c r="D12" s="1"/>
      <c r="E12" s="1"/>
      <c r="F12" s="335" t="s">
        <v>95</v>
      </c>
      <c r="G12" s="336"/>
      <c r="H12" s="336"/>
      <c r="I12" s="336"/>
      <c r="J12" s="336"/>
      <c r="K12" s="336"/>
      <c r="L12" s="336"/>
      <c r="M12" s="336"/>
      <c r="N12" s="336"/>
      <c r="O12" s="336"/>
      <c r="P12" s="337"/>
      <c r="Q12" s="61" t="s">
        <v>96</v>
      </c>
      <c r="R12" s="310" t="s">
        <v>5</v>
      </c>
      <c r="U12" s="35" t="s">
        <v>55</v>
      </c>
      <c r="V12" s="35" t="s">
        <v>207</v>
      </c>
      <c r="W12" s="35"/>
      <c r="X12" s="35" t="s">
        <v>208</v>
      </c>
      <c r="Y12" s="35"/>
      <c r="Z12" s="35" t="s">
        <v>47</v>
      </c>
      <c r="AA12" s="35"/>
      <c r="AB12" s="35" t="s">
        <v>48</v>
      </c>
      <c r="AC12" s="35"/>
      <c r="AD12" s="35" t="s">
        <v>49</v>
      </c>
      <c r="AE12" s="35"/>
      <c r="AF12" s="35" t="s">
        <v>50</v>
      </c>
      <c r="AG12" s="35"/>
      <c r="AH12" s="35" t="s">
        <v>51</v>
      </c>
      <c r="AI12" s="35"/>
      <c r="AJ12" s="35" t="s">
        <v>52</v>
      </c>
      <c r="AK12" s="35"/>
      <c r="AL12" s="35" t="s">
        <v>53</v>
      </c>
      <c r="AM12" s="35"/>
      <c r="AN12" s="35" t="s">
        <v>64</v>
      </c>
      <c r="AO12" s="35"/>
      <c r="AP12" s="35" t="s">
        <v>65</v>
      </c>
      <c r="AQ12" s="35"/>
      <c r="AR12" s="35" t="s">
        <v>79</v>
      </c>
      <c r="AS12" s="35"/>
    </row>
    <row r="13" spans="1:45" ht="29.25" customHeight="1" thickBot="1" x14ac:dyDescent="0.6">
      <c r="A13" s="29" t="s">
        <v>43</v>
      </c>
      <c r="B13" s="1"/>
      <c r="C13" s="1"/>
      <c r="D13" s="1"/>
      <c r="E13" s="1"/>
      <c r="F13" s="10" t="s">
        <v>195</v>
      </c>
      <c r="G13" s="10" t="s">
        <v>196</v>
      </c>
      <c r="H13" s="10" t="s">
        <v>197</v>
      </c>
      <c r="I13" s="10" t="s">
        <v>37</v>
      </c>
      <c r="J13" s="10" t="s">
        <v>38</v>
      </c>
      <c r="K13" s="10" t="s">
        <v>39</v>
      </c>
      <c r="L13" s="10" t="s">
        <v>40</v>
      </c>
      <c r="M13" s="10" t="s">
        <v>41</v>
      </c>
      <c r="N13" s="10" t="s">
        <v>42</v>
      </c>
      <c r="O13" s="10" t="s">
        <v>7</v>
      </c>
      <c r="P13" s="10" t="s">
        <v>8</v>
      </c>
      <c r="Q13" s="10" t="s">
        <v>66</v>
      </c>
      <c r="R13" s="339"/>
      <c r="U13" s="35"/>
      <c r="V13" s="35" t="s">
        <v>94</v>
      </c>
      <c r="W13" s="35" t="s">
        <v>93</v>
      </c>
      <c r="X13" s="35" t="s">
        <v>94</v>
      </c>
      <c r="Y13" s="35" t="s">
        <v>93</v>
      </c>
      <c r="Z13" s="35" t="s">
        <v>94</v>
      </c>
      <c r="AA13" s="35" t="s">
        <v>93</v>
      </c>
      <c r="AB13" s="35" t="s">
        <v>94</v>
      </c>
      <c r="AC13" s="35" t="s">
        <v>93</v>
      </c>
      <c r="AD13" s="35" t="s">
        <v>94</v>
      </c>
      <c r="AE13" s="35" t="s">
        <v>93</v>
      </c>
      <c r="AF13" s="35" t="s">
        <v>94</v>
      </c>
      <c r="AG13" s="35" t="s">
        <v>93</v>
      </c>
      <c r="AH13" s="35" t="s">
        <v>94</v>
      </c>
      <c r="AI13" s="35" t="s">
        <v>93</v>
      </c>
      <c r="AJ13" s="35" t="s">
        <v>94</v>
      </c>
      <c r="AK13" s="35" t="s">
        <v>93</v>
      </c>
      <c r="AL13" s="35" t="s">
        <v>94</v>
      </c>
      <c r="AM13" s="35" t="s">
        <v>93</v>
      </c>
      <c r="AN13" s="35" t="s">
        <v>94</v>
      </c>
      <c r="AO13" s="35" t="s">
        <v>93</v>
      </c>
      <c r="AP13" s="35" t="s">
        <v>94</v>
      </c>
      <c r="AQ13" s="35" t="s">
        <v>93</v>
      </c>
      <c r="AR13" s="35" t="s">
        <v>94</v>
      </c>
      <c r="AS13" s="35" t="s">
        <v>93</v>
      </c>
    </row>
    <row r="14" spans="1:45" ht="29.25" customHeight="1" outlineLevel="1" thickTop="1" x14ac:dyDescent="0.55000000000000004">
      <c r="A14" s="338" t="s">
        <v>58</v>
      </c>
      <c r="B14" s="315" t="s">
        <v>198</v>
      </c>
      <c r="C14" s="345" t="s">
        <v>87</v>
      </c>
      <c r="D14" s="346"/>
      <c r="E14" s="347"/>
      <c r="F14" s="56">
        <v>1</v>
      </c>
      <c r="G14" s="56">
        <v>0</v>
      </c>
      <c r="H14" s="56">
        <v>1</v>
      </c>
      <c r="I14" s="56">
        <v>0</v>
      </c>
      <c r="J14" s="56">
        <v>1</v>
      </c>
      <c r="K14" s="56">
        <v>0</v>
      </c>
      <c r="L14" s="56">
        <v>1</v>
      </c>
      <c r="M14" s="56">
        <v>0</v>
      </c>
      <c r="N14" s="56">
        <v>1</v>
      </c>
      <c r="O14" s="56">
        <v>0</v>
      </c>
      <c r="P14" s="56">
        <v>1</v>
      </c>
      <c r="Q14" s="56">
        <v>1</v>
      </c>
      <c r="R14" s="12">
        <f>SUM(F14:Q14)</f>
        <v>7</v>
      </c>
      <c r="U14" s="35" t="s">
        <v>89</v>
      </c>
      <c r="V14" s="36">
        <f>F87</f>
        <v>3</v>
      </c>
      <c r="W14" s="36">
        <f>F26</f>
        <v>3</v>
      </c>
      <c r="X14" s="36">
        <f>G87+V14</f>
        <v>7</v>
      </c>
      <c r="Y14" s="36">
        <f>G26+W14</f>
        <v>4</v>
      </c>
      <c r="Z14" s="36">
        <f>H87+X14</f>
        <v>10</v>
      </c>
      <c r="AA14" s="36">
        <f>H26+Y14</f>
        <v>7</v>
      </c>
      <c r="AB14" s="36">
        <f>I87+Z14</f>
        <v>14</v>
      </c>
      <c r="AC14" s="36">
        <f>I26+AA14</f>
        <v>8</v>
      </c>
      <c r="AD14" s="36">
        <f>J87+AB14</f>
        <v>17</v>
      </c>
      <c r="AE14" s="36">
        <f>J26+AC14</f>
        <v>11</v>
      </c>
      <c r="AF14" s="36">
        <f>K87+AD14</f>
        <v>22</v>
      </c>
      <c r="AG14" s="36">
        <f>K26+AE14</f>
        <v>13</v>
      </c>
      <c r="AH14" s="36">
        <f>L87+AF14</f>
        <v>25</v>
      </c>
      <c r="AI14" s="36">
        <f>L26+AG14</f>
        <v>16</v>
      </c>
      <c r="AJ14" s="36">
        <f>M87+AH14</f>
        <v>29</v>
      </c>
      <c r="AK14" s="36">
        <f>M26+AI14</f>
        <v>17</v>
      </c>
      <c r="AL14" s="36">
        <f>N87+AJ14</f>
        <v>32</v>
      </c>
      <c r="AM14" s="36">
        <f>N26+AK14</f>
        <v>21</v>
      </c>
      <c r="AN14" s="36">
        <f>O87+AL14</f>
        <v>36</v>
      </c>
      <c r="AO14" s="36">
        <f>O26+AM14</f>
        <v>22</v>
      </c>
      <c r="AP14" s="36">
        <f>P87+AN14</f>
        <v>39</v>
      </c>
      <c r="AQ14" s="36">
        <f>P26+AO14</f>
        <v>26</v>
      </c>
      <c r="AR14" s="36">
        <f>Q87+AP14</f>
        <v>44</v>
      </c>
      <c r="AS14" s="36">
        <f>Q26+AQ14</f>
        <v>30</v>
      </c>
    </row>
    <row r="15" spans="1:45" ht="29.25" customHeight="1" outlineLevel="1" x14ac:dyDescent="0.55000000000000004">
      <c r="A15" s="294"/>
      <c r="B15" s="270"/>
      <c r="C15" s="302" t="s">
        <v>88</v>
      </c>
      <c r="D15" s="303"/>
      <c r="E15" s="304"/>
      <c r="F15" s="56">
        <v>2</v>
      </c>
      <c r="G15" s="56">
        <v>1</v>
      </c>
      <c r="H15" s="56">
        <v>3</v>
      </c>
      <c r="I15" s="56">
        <v>1</v>
      </c>
      <c r="J15" s="56">
        <v>2</v>
      </c>
      <c r="K15" s="56">
        <v>2</v>
      </c>
      <c r="L15" s="56">
        <v>2</v>
      </c>
      <c r="M15" s="56">
        <v>2</v>
      </c>
      <c r="N15" s="56">
        <v>2</v>
      </c>
      <c r="O15" s="56">
        <v>2</v>
      </c>
      <c r="P15" s="56">
        <v>2</v>
      </c>
      <c r="Q15" s="56">
        <v>2</v>
      </c>
      <c r="R15" s="12">
        <f t="shared" ref="R15:R28" si="0">SUM(F15:Q15)</f>
        <v>23</v>
      </c>
      <c r="U15" s="35" t="s">
        <v>90</v>
      </c>
      <c r="V15" s="36">
        <f t="shared" ref="V15:V16" si="1">F88</f>
        <v>4</v>
      </c>
      <c r="W15" s="36">
        <f t="shared" ref="W15:W16" si="2">F27</f>
        <v>6</v>
      </c>
      <c r="X15" s="36">
        <f>G88+V15</f>
        <v>9</v>
      </c>
      <c r="Y15" s="36">
        <f t="shared" ref="Y15:Y16" si="3">G27+W15</f>
        <v>8</v>
      </c>
      <c r="Z15" s="36">
        <f>H88+X15</f>
        <v>13</v>
      </c>
      <c r="AA15" s="36">
        <f t="shared" ref="AA15:AA16" si="4">H27+Y15</f>
        <v>15</v>
      </c>
      <c r="AB15" s="36">
        <f>I88+Z15</f>
        <v>18</v>
      </c>
      <c r="AC15" s="36">
        <f t="shared" ref="AC15:AC16" si="5">I27+AA15</f>
        <v>18</v>
      </c>
      <c r="AD15" s="36">
        <f>J88+AB15</f>
        <v>22</v>
      </c>
      <c r="AE15" s="36">
        <f t="shared" ref="AE15:AE16" si="6">J27+AC15</f>
        <v>25</v>
      </c>
      <c r="AF15" s="36">
        <f>K88+AD15</f>
        <v>27</v>
      </c>
      <c r="AG15" s="36">
        <f t="shared" ref="AG15:AG16" si="7">K27+AE15</f>
        <v>29</v>
      </c>
      <c r="AH15" s="36">
        <f>L88+AF15</f>
        <v>31</v>
      </c>
      <c r="AI15" s="36">
        <f t="shared" ref="AI15:AI16" si="8">L27+AG15</f>
        <v>35</v>
      </c>
      <c r="AJ15" s="36">
        <f>M88+AH15</f>
        <v>36</v>
      </c>
      <c r="AK15" s="36">
        <f t="shared" ref="AK15:AK16" si="9">M27+AI15</f>
        <v>41</v>
      </c>
      <c r="AL15" s="36">
        <f>N88+AJ15</f>
        <v>40</v>
      </c>
      <c r="AM15" s="36">
        <f t="shared" ref="AM15:AM16" si="10">N27+AK15</f>
        <v>45</v>
      </c>
      <c r="AN15" s="36">
        <f>O88+AL15</f>
        <v>45</v>
      </c>
      <c r="AO15" s="36">
        <f t="shared" ref="AO15:AO16" si="11">O27+AM15</f>
        <v>50</v>
      </c>
      <c r="AP15" s="36">
        <f>P88+AN15</f>
        <v>49</v>
      </c>
      <c r="AQ15" s="36">
        <f t="shared" ref="AQ15:AQ16" si="12">P27+AO15</f>
        <v>54</v>
      </c>
      <c r="AR15" s="36">
        <f>Q88+AP15</f>
        <v>54</v>
      </c>
      <c r="AS15" s="36">
        <f t="shared" ref="AS15:AS16" si="13">Q27+AQ15</f>
        <v>59</v>
      </c>
    </row>
    <row r="16" spans="1:45" ht="29.25" customHeight="1" outlineLevel="1" x14ac:dyDescent="0.55000000000000004">
      <c r="A16" s="294"/>
      <c r="B16" s="301"/>
      <c r="C16" s="302" t="s">
        <v>45</v>
      </c>
      <c r="D16" s="303"/>
      <c r="E16" s="304"/>
      <c r="F16" s="53">
        <f>SUM(F14:F15)</f>
        <v>3</v>
      </c>
      <c r="G16" s="53">
        <f t="shared" ref="G16:Q16" si="14">SUM(G14:G15)</f>
        <v>1</v>
      </c>
      <c r="H16" s="53">
        <f t="shared" si="14"/>
        <v>4</v>
      </c>
      <c r="I16" s="53">
        <f t="shared" si="14"/>
        <v>1</v>
      </c>
      <c r="J16" s="53">
        <f t="shared" si="14"/>
        <v>3</v>
      </c>
      <c r="K16" s="53">
        <f t="shared" si="14"/>
        <v>2</v>
      </c>
      <c r="L16" s="53">
        <f t="shared" si="14"/>
        <v>3</v>
      </c>
      <c r="M16" s="53">
        <f t="shared" si="14"/>
        <v>2</v>
      </c>
      <c r="N16" s="53">
        <f t="shared" si="14"/>
        <v>3</v>
      </c>
      <c r="O16" s="53">
        <f t="shared" si="14"/>
        <v>2</v>
      </c>
      <c r="P16" s="53">
        <f t="shared" si="14"/>
        <v>3</v>
      </c>
      <c r="Q16" s="53">
        <f t="shared" si="14"/>
        <v>3</v>
      </c>
      <c r="R16" s="12">
        <f t="shared" si="0"/>
        <v>30</v>
      </c>
      <c r="U16" s="35" t="s">
        <v>54</v>
      </c>
      <c r="V16" s="36">
        <f t="shared" si="1"/>
        <v>7</v>
      </c>
      <c r="W16" s="36">
        <f t="shared" si="2"/>
        <v>9</v>
      </c>
      <c r="X16" s="36">
        <f>G89+V16</f>
        <v>16</v>
      </c>
      <c r="Y16" s="36">
        <f t="shared" si="3"/>
        <v>12</v>
      </c>
      <c r="Z16" s="36">
        <f>H89+X16</f>
        <v>23</v>
      </c>
      <c r="AA16" s="36">
        <f t="shared" si="4"/>
        <v>22</v>
      </c>
      <c r="AB16" s="36">
        <f>I89+Z16</f>
        <v>32</v>
      </c>
      <c r="AC16" s="36">
        <f t="shared" si="5"/>
        <v>26</v>
      </c>
      <c r="AD16" s="36">
        <f>J89+AB16</f>
        <v>39</v>
      </c>
      <c r="AE16" s="36">
        <f t="shared" si="6"/>
        <v>36</v>
      </c>
      <c r="AF16" s="36">
        <f>K89+AD16</f>
        <v>49</v>
      </c>
      <c r="AG16" s="36">
        <f t="shared" si="7"/>
        <v>42</v>
      </c>
      <c r="AH16" s="36">
        <f>L89+AF16</f>
        <v>56</v>
      </c>
      <c r="AI16" s="36">
        <f t="shared" si="8"/>
        <v>51</v>
      </c>
      <c r="AJ16" s="36">
        <f>M89+AH16</f>
        <v>65</v>
      </c>
      <c r="AK16" s="36">
        <f t="shared" si="9"/>
        <v>58</v>
      </c>
      <c r="AL16" s="36">
        <f>N89+AJ16</f>
        <v>72</v>
      </c>
      <c r="AM16" s="36">
        <f t="shared" si="10"/>
        <v>66</v>
      </c>
      <c r="AN16" s="36">
        <f>O89+AL16</f>
        <v>81</v>
      </c>
      <c r="AO16" s="36">
        <f t="shared" si="11"/>
        <v>72</v>
      </c>
      <c r="AP16" s="36">
        <f>P89+AN16</f>
        <v>88</v>
      </c>
      <c r="AQ16" s="36">
        <f t="shared" si="12"/>
        <v>80</v>
      </c>
      <c r="AR16" s="36">
        <f>Q89+AP16</f>
        <v>98</v>
      </c>
      <c r="AS16" s="36">
        <f t="shared" si="13"/>
        <v>89</v>
      </c>
    </row>
    <row r="17" spans="1:45" ht="29.25" customHeight="1" outlineLevel="1" x14ac:dyDescent="0.55000000000000004">
      <c r="A17" s="294"/>
      <c r="B17" s="269" t="s">
        <v>199</v>
      </c>
      <c r="C17" s="302" t="s">
        <v>87</v>
      </c>
      <c r="D17" s="303"/>
      <c r="E17" s="303"/>
      <c r="F17" s="137">
        <v>2</v>
      </c>
      <c r="G17" s="56">
        <v>0</v>
      </c>
      <c r="H17" s="56">
        <v>1</v>
      </c>
      <c r="I17" s="56">
        <v>0</v>
      </c>
      <c r="J17" s="56">
        <v>1</v>
      </c>
      <c r="K17" s="56">
        <v>0</v>
      </c>
      <c r="L17" s="56">
        <v>1</v>
      </c>
      <c r="M17" s="56">
        <v>0</v>
      </c>
      <c r="N17" s="56">
        <v>1</v>
      </c>
      <c r="O17" s="56">
        <v>0</v>
      </c>
      <c r="P17" s="56">
        <v>1</v>
      </c>
      <c r="Q17" s="56">
        <v>1</v>
      </c>
      <c r="R17" s="12">
        <f t="shared" si="0"/>
        <v>8</v>
      </c>
      <c r="U17" s="35"/>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row>
    <row r="18" spans="1:45" ht="29.25" customHeight="1" outlineLevel="1" x14ac:dyDescent="0.55000000000000004">
      <c r="A18" s="294"/>
      <c r="B18" s="270"/>
      <c r="C18" s="302" t="s">
        <v>88</v>
      </c>
      <c r="D18" s="303"/>
      <c r="E18" s="303"/>
      <c r="F18" s="137">
        <v>2</v>
      </c>
      <c r="G18" s="56">
        <v>0</v>
      </c>
      <c r="H18" s="56">
        <v>0</v>
      </c>
      <c r="I18" s="56">
        <v>1</v>
      </c>
      <c r="J18" s="56">
        <v>0</v>
      </c>
      <c r="K18" s="56">
        <v>1</v>
      </c>
      <c r="L18" s="56">
        <v>1</v>
      </c>
      <c r="M18" s="56">
        <v>1</v>
      </c>
      <c r="N18" s="56">
        <v>1</v>
      </c>
      <c r="O18" s="56">
        <v>1</v>
      </c>
      <c r="P18" s="137">
        <v>2</v>
      </c>
      <c r="Q18" s="137">
        <v>1</v>
      </c>
      <c r="R18" s="12">
        <f t="shared" si="0"/>
        <v>11</v>
      </c>
      <c r="U18" s="35"/>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row>
    <row r="19" spans="1:45" ht="29.25" customHeight="1" outlineLevel="1" x14ac:dyDescent="0.55000000000000004">
      <c r="A19" s="294"/>
      <c r="B19" s="301"/>
      <c r="C19" s="302" t="s">
        <v>45</v>
      </c>
      <c r="D19" s="303"/>
      <c r="E19" s="303"/>
      <c r="F19" s="53">
        <f>SUM(F17:F18)</f>
        <v>4</v>
      </c>
      <c r="G19" s="53">
        <f t="shared" ref="G19:Q19" si="15">SUM(G17:G18)</f>
        <v>0</v>
      </c>
      <c r="H19" s="53">
        <f t="shared" si="15"/>
        <v>1</v>
      </c>
      <c r="I19" s="53">
        <f t="shared" si="15"/>
        <v>1</v>
      </c>
      <c r="J19" s="53">
        <f t="shared" si="15"/>
        <v>1</v>
      </c>
      <c r="K19" s="53">
        <f t="shared" si="15"/>
        <v>1</v>
      </c>
      <c r="L19" s="53">
        <f t="shared" si="15"/>
        <v>2</v>
      </c>
      <c r="M19" s="53">
        <f t="shared" si="15"/>
        <v>1</v>
      </c>
      <c r="N19" s="53">
        <f t="shared" si="15"/>
        <v>2</v>
      </c>
      <c r="O19" s="53">
        <f t="shared" si="15"/>
        <v>1</v>
      </c>
      <c r="P19" s="53">
        <f t="shared" si="15"/>
        <v>3</v>
      </c>
      <c r="Q19" s="53">
        <f t="shared" si="15"/>
        <v>2</v>
      </c>
      <c r="R19" s="12">
        <f t="shared" si="0"/>
        <v>19</v>
      </c>
      <c r="U19" s="35"/>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row>
    <row r="20" spans="1:45" ht="29.25" customHeight="1" outlineLevel="1" x14ac:dyDescent="0.55000000000000004">
      <c r="A20" s="294"/>
      <c r="B20" s="269" t="s">
        <v>200</v>
      </c>
      <c r="C20" s="302" t="s">
        <v>87</v>
      </c>
      <c r="D20" s="303"/>
      <c r="E20" s="303"/>
      <c r="F20" s="56">
        <v>0</v>
      </c>
      <c r="G20" s="56">
        <v>1</v>
      </c>
      <c r="H20" s="56">
        <v>0</v>
      </c>
      <c r="I20" s="56">
        <v>1</v>
      </c>
      <c r="J20" s="56">
        <v>0</v>
      </c>
      <c r="K20" s="56">
        <v>1</v>
      </c>
      <c r="L20" s="56">
        <v>1</v>
      </c>
      <c r="M20" s="138">
        <v>0</v>
      </c>
      <c r="N20" s="139">
        <v>1</v>
      </c>
      <c r="O20" s="139">
        <v>0</v>
      </c>
      <c r="P20" s="139">
        <v>1</v>
      </c>
      <c r="Q20" s="137">
        <v>1</v>
      </c>
      <c r="R20" s="12">
        <f t="shared" si="0"/>
        <v>7</v>
      </c>
      <c r="U20" s="35"/>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row>
    <row r="21" spans="1:45" ht="29.25" customHeight="1" outlineLevel="1" x14ac:dyDescent="0.55000000000000004">
      <c r="A21" s="294"/>
      <c r="B21" s="270"/>
      <c r="C21" s="302" t="s">
        <v>88</v>
      </c>
      <c r="D21" s="303"/>
      <c r="E21" s="303"/>
      <c r="F21" s="137">
        <v>2</v>
      </c>
      <c r="G21" s="138">
        <v>0</v>
      </c>
      <c r="H21" s="139">
        <v>1</v>
      </c>
      <c r="I21" s="139">
        <v>0</v>
      </c>
      <c r="J21" s="139">
        <v>1</v>
      </c>
      <c r="K21" s="139">
        <v>0</v>
      </c>
      <c r="L21" s="139">
        <v>1</v>
      </c>
      <c r="M21" s="139">
        <v>1</v>
      </c>
      <c r="N21" s="138">
        <v>0</v>
      </c>
      <c r="O21" s="139">
        <v>1</v>
      </c>
      <c r="P21" s="139">
        <v>0</v>
      </c>
      <c r="Q21" s="139">
        <v>1</v>
      </c>
      <c r="R21" s="12">
        <f t="shared" si="0"/>
        <v>8</v>
      </c>
      <c r="U21" s="35"/>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row>
    <row r="22" spans="1:45" ht="29.25" customHeight="1" outlineLevel="1" x14ac:dyDescent="0.55000000000000004">
      <c r="A22" s="294"/>
      <c r="B22" s="301"/>
      <c r="C22" s="302" t="s">
        <v>45</v>
      </c>
      <c r="D22" s="303"/>
      <c r="E22" s="303"/>
      <c r="F22" s="53">
        <f>SUM(F20:F21)</f>
        <v>2</v>
      </c>
      <c r="G22" s="53">
        <f t="shared" ref="G22:Q22" si="16">SUM(G20:G21)</f>
        <v>1</v>
      </c>
      <c r="H22" s="53">
        <f t="shared" si="16"/>
        <v>1</v>
      </c>
      <c r="I22" s="53">
        <f t="shared" si="16"/>
        <v>1</v>
      </c>
      <c r="J22" s="53">
        <f t="shared" si="16"/>
        <v>1</v>
      </c>
      <c r="K22" s="53">
        <f t="shared" si="16"/>
        <v>1</v>
      </c>
      <c r="L22" s="53">
        <f t="shared" si="16"/>
        <v>2</v>
      </c>
      <c r="M22" s="53">
        <f t="shared" si="16"/>
        <v>1</v>
      </c>
      <c r="N22" s="53">
        <f t="shared" si="16"/>
        <v>1</v>
      </c>
      <c r="O22" s="53">
        <f t="shared" si="16"/>
        <v>1</v>
      </c>
      <c r="P22" s="53">
        <f t="shared" si="16"/>
        <v>1</v>
      </c>
      <c r="Q22" s="53">
        <f t="shared" si="16"/>
        <v>2</v>
      </c>
      <c r="R22" s="12">
        <f t="shared" si="0"/>
        <v>15</v>
      </c>
      <c r="U22" s="35"/>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row>
    <row r="23" spans="1:45" ht="29.25" customHeight="1" outlineLevel="1" x14ac:dyDescent="0.55000000000000004">
      <c r="A23" s="294"/>
      <c r="B23" s="269" t="s">
        <v>201</v>
      </c>
      <c r="C23" s="302" t="s">
        <v>87</v>
      </c>
      <c r="D23" s="303"/>
      <c r="E23" s="303"/>
      <c r="F23" s="56">
        <v>0</v>
      </c>
      <c r="G23" s="56">
        <v>0</v>
      </c>
      <c r="H23" s="56">
        <v>1</v>
      </c>
      <c r="I23" s="56">
        <v>0</v>
      </c>
      <c r="J23" s="56">
        <v>1</v>
      </c>
      <c r="K23" s="56">
        <v>1</v>
      </c>
      <c r="L23" s="139">
        <v>0</v>
      </c>
      <c r="M23" s="139">
        <v>1</v>
      </c>
      <c r="N23" s="139">
        <v>1</v>
      </c>
      <c r="O23" s="137">
        <v>1</v>
      </c>
      <c r="P23" s="137">
        <v>1</v>
      </c>
      <c r="Q23" s="137">
        <v>1</v>
      </c>
      <c r="R23" s="12">
        <f t="shared" si="0"/>
        <v>8</v>
      </c>
      <c r="U23" s="35"/>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row>
    <row r="24" spans="1:45" ht="29.25" customHeight="1" outlineLevel="1" x14ac:dyDescent="0.55000000000000004">
      <c r="A24" s="294"/>
      <c r="B24" s="270"/>
      <c r="C24" s="302" t="s">
        <v>88</v>
      </c>
      <c r="D24" s="303"/>
      <c r="E24" s="304"/>
      <c r="F24" s="138">
        <v>0</v>
      </c>
      <c r="G24" s="139">
        <v>1</v>
      </c>
      <c r="H24" s="139">
        <v>3</v>
      </c>
      <c r="I24" s="139">
        <v>1</v>
      </c>
      <c r="J24" s="139">
        <v>4</v>
      </c>
      <c r="K24" s="139">
        <v>1</v>
      </c>
      <c r="L24" s="139">
        <v>2</v>
      </c>
      <c r="M24" s="56">
        <v>2</v>
      </c>
      <c r="N24" s="56">
        <v>1</v>
      </c>
      <c r="O24" s="56">
        <v>1</v>
      </c>
      <c r="P24" s="56">
        <v>0</v>
      </c>
      <c r="Q24" s="56">
        <v>1</v>
      </c>
      <c r="R24" s="12">
        <f t="shared" si="0"/>
        <v>17</v>
      </c>
      <c r="U24" s="35"/>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row>
    <row r="25" spans="1:45" ht="29.25" customHeight="1" outlineLevel="1" x14ac:dyDescent="0.55000000000000004">
      <c r="A25" s="294"/>
      <c r="B25" s="301"/>
      <c r="C25" s="302" t="s">
        <v>45</v>
      </c>
      <c r="D25" s="303"/>
      <c r="E25" s="304"/>
      <c r="F25" s="53">
        <f>SUM(F23:F24)</f>
        <v>0</v>
      </c>
      <c r="G25" s="53">
        <f t="shared" ref="G25:Q25" si="17">SUM(G23:G24)</f>
        <v>1</v>
      </c>
      <c r="H25" s="53">
        <f t="shared" si="17"/>
        <v>4</v>
      </c>
      <c r="I25" s="53">
        <f t="shared" si="17"/>
        <v>1</v>
      </c>
      <c r="J25" s="53">
        <f t="shared" si="17"/>
        <v>5</v>
      </c>
      <c r="K25" s="53">
        <f t="shared" si="17"/>
        <v>2</v>
      </c>
      <c r="L25" s="53">
        <f t="shared" si="17"/>
        <v>2</v>
      </c>
      <c r="M25" s="53">
        <f t="shared" si="17"/>
        <v>3</v>
      </c>
      <c r="N25" s="53">
        <f t="shared" si="17"/>
        <v>2</v>
      </c>
      <c r="O25" s="53">
        <f t="shared" si="17"/>
        <v>2</v>
      </c>
      <c r="P25" s="53">
        <f t="shared" si="17"/>
        <v>1</v>
      </c>
      <c r="Q25" s="53">
        <f t="shared" si="17"/>
        <v>2</v>
      </c>
      <c r="R25" s="12">
        <f t="shared" si="0"/>
        <v>25</v>
      </c>
      <c r="U25" s="35"/>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row>
    <row r="26" spans="1:45" ht="29.25" customHeight="1" x14ac:dyDescent="0.55000000000000004">
      <c r="A26" s="294"/>
      <c r="B26" s="271" t="s">
        <v>202</v>
      </c>
      <c r="C26" s="302" t="s">
        <v>87</v>
      </c>
      <c r="D26" s="303"/>
      <c r="E26" s="304"/>
      <c r="F26" s="53">
        <f>F14+F17+F20+F23</f>
        <v>3</v>
      </c>
      <c r="G26" s="53">
        <f t="shared" ref="G26:Q27" si="18">G14+G17+G20+G23</f>
        <v>1</v>
      </c>
      <c r="H26" s="53">
        <f t="shared" si="18"/>
        <v>3</v>
      </c>
      <c r="I26" s="53">
        <f t="shared" si="18"/>
        <v>1</v>
      </c>
      <c r="J26" s="53">
        <f t="shared" si="18"/>
        <v>3</v>
      </c>
      <c r="K26" s="53">
        <f t="shared" si="18"/>
        <v>2</v>
      </c>
      <c r="L26" s="53">
        <f t="shared" si="18"/>
        <v>3</v>
      </c>
      <c r="M26" s="53">
        <f t="shared" si="18"/>
        <v>1</v>
      </c>
      <c r="N26" s="53">
        <f t="shared" si="18"/>
        <v>4</v>
      </c>
      <c r="O26" s="53">
        <f t="shared" si="18"/>
        <v>1</v>
      </c>
      <c r="P26" s="53">
        <f t="shared" si="18"/>
        <v>4</v>
      </c>
      <c r="Q26" s="53">
        <f t="shared" si="18"/>
        <v>4</v>
      </c>
      <c r="R26" s="12">
        <f t="shared" si="0"/>
        <v>30</v>
      </c>
      <c r="U26" s="35"/>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row>
    <row r="27" spans="1:45" ht="29.25" customHeight="1" x14ac:dyDescent="0.55000000000000004">
      <c r="A27" s="294"/>
      <c r="B27" s="272"/>
      <c r="C27" s="302" t="s">
        <v>88</v>
      </c>
      <c r="D27" s="303"/>
      <c r="E27" s="304"/>
      <c r="F27" s="53">
        <f>F15+F18+F21+F24</f>
        <v>6</v>
      </c>
      <c r="G27" s="53">
        <f t="shared" si="18"/>
        <v>2</v>
      </c>
      <c r="H27" s="53">
        <f t="shared" si="18"/>
        <v>7</v>
      </c>
      <c r="I27" s="53">
        <f t="shared" si="18"/>
        <v>3</v>
      </c>
      <c r="J27" s="53">
        <f t="shared" si="18"/>
        <v>7</v>
      </c>
      <c r="K27" s="53">
        <f t="shared" si="18"/>
        <v>4</v>
      </c>
      <c r="L27" s="53">
        <f t="shared" si="18"/>
        <v>6</v>
      </c>
      <c r="M27" s="53">
        <f t="shared" si="18"/>
        <v>6</v>
      </c>
      <c r="N27" s="53">
        <f t="shared" si="18"/>
        <v>4</v>
      </c>
      <c r="O27" s="53">
        <f t="shared" si="18"/>
        <v>5</v>
      </c>
      <c r="P27" s="53">
        <f t="shared" si="18"/>
        <v>4</v>
      </c>
      <c r="Q27" s="53">
        <f t="shared" si="18"/>
        <v>5</v>
      </c>
      <c r="R27" s="12">
        <f t="shared" si="0"/>
        <v>59</v>
      </c>
      <c r="U27" s="35"/>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row>
    <row r="28" spans="1:45" ht="29.25" customHeight="1" thickBot="1" x14ac:dyDescent="0.6">
      <c r="A28" s="300"/>
      <c r="B28" s="290"/>
      <c r="C28" s="302" t="s">
        <v>45</v>
      </c>
      <c r="D28" s="303"/>
      <c r="E28" s="304"/>
      <c r="F28" s="53">
        <f>SUM(F26:F27)</f>
        <v>9</v>
      </c>
      <c r="G28" s="53">
        <f t="shared" ref="G28:Q28" si="19">SUM(G26:G27)</f>
        <v>3</v>
      </c>
      <c r="H28" s="53">
        <f t="shared" si="19"/>
        <v>10</v>
      </c>
      <c r="I28" s="53">
        <f t="shared" si="19"/>
        <v>4</v>
      </c>
      <c r="J28" s="53">
        <f t="shared" si="19"/>
        <v>10</v>
      </c>
      <c r="K28" s="53">
        <f t="shared" si="19"/>
        <v>6</v>
      </c>
      <c r="L28" s="53">
        <f t="shared" si="19"/>
        <v>9</v>
      </c>
      <c r="M28" s="53">
        <f t="shared" si="19"/>
        <v>7</v>
      </c>
      <c r="N28" s="53">
        <f t="shared" si="19"/>
        <v>8</v>
      </c>
      <c r="O28" s="53">
        <f t="shared" si="19"/>
        <v>6</v>
      </c>
      <c r="P28" s="53">
        <f t="shared" si="19"/>
        <v>8</v>
      </c>
      <c r="Q28" s="53">
        <f t="shared" si="19"/>
        <v>9</v>
      </c>
      <c r="R28" s="12">
        <f t="shared" si="0"/>
        <v>89</v>
      </c>
      <c r="U28" s="35"/>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row>
    <row r="29" spans="1:45" ht="29.25" customHeight="1" outlineLevel="1" thickTop="1" x14ac:dyDescent="0.55000000000000004">
      <c r="A29" s="333" t="s">
        <v>59</v>
      </c>
      <c r="B29" s="315" t="s">
        <v>198</v>
      </c>
      <c r="C29" s="345" t="s">
        <v>87</v>
      </c>
      <c r="D29" s="346"/>
      <c r="E29" s="347"/>
      <c r="F29" s="57">
        <v>80</v>
      </c>
      <c r="G29" s="57">
        <v>88</v>
      </c>
      <c r="H29" s="57">
        <v>88</v>
      </c>
      <c r="I29" s="57">
        <v>290</v>
      </c>
      <c r="J29" s="57">
        <v>88</v>
      </c>
      <c r="K29" s="57">
        <v>88</v>
      </c>
      <c r="L29" s="57">
        <v>180</v>
      </c>
      <c r="M29" s="57">
        <v>90</v>
      </c>
      <c r="N29" s="57">
        <v>200</v>
      </c>
      <c r="O29" s="57">
        <v>180</v>
      </c>
      <c r="P29" s="57">
        <v>260</v>
      </c>
      <c r="Q29" s="57">
        <v>200</v>
      </c>
      <c r="R29" s="49">
        <f t="shared" ref="R29:R43" si="20">SUM(F29:Q29)</f>
        <v>1832</v>
      </c>
      <c r="U29" s="35" t="s">
        <v>75</v>
      </c>
      <c r="V29" s="36">
        <v>1</v>
      </c>
      <c r="W29" s="36">
        <v>1</v>
      </c>
      <c r="X29" s="36">
        <v>1</v>
      </c>
      <c r="Y29" s="36">
        <v>1</v>
      </c>
      <c r="Z29" s="36">
        <v>1</v>
      </c>
      <c r="AA29" s="36">
        <v>1</v>
      </c>
      <c r="AB29" s="36">
        <v>1</v>
      </c>
      <c r="AC29" s="36">
        <v>1</v>
      </c>
      <c r="AD29" s="36">
        <v>1</v>
      </c>
      <c r="AE29" s="36">
        <v>1</v>
      </c>
      <c r="AF29" s="36">
        <v>1</v>
      </c>
      <c r="AG29" s="36">
        <v>1</v>
      </c>
      <c r="AH29" s="36">
        <v>1</v>
      </c>
      <c r="AI29" s="36">
        <v>1</v>
      </c>
      <c r="AJ29" s="36">
        <v>1</v>
      </c>
      <c r="AK29" s="36">
        <v>1</v>
      </c>
      <c r="AL29" s="36">
        <v>1</v>
      </c>
      <c r="AM29" s="36">
        <v>1</v>
      </c>
      <c r="AN29" s="36">
        <v>1</v>
      </c>
      <c r="AO29" s="36">
        <v>1</v>
      </c>
      <c r="AP29" s="36">
        <v>1</v>
      </c>
      <c r="AQ29" s="36">
        <v>1</v>
      </c>
      <c r="AR29" s="36">
        <v>1</v>
      </c>
      <c r="AS29" s="36">
        <v>1</v>
      </c>
    </row>
    <row r="30" spans="1:45" ht="29.25" customHeight="1" outlineLevel="1" x14ac:dyDescent="0.55000000000000004">
      <c r="A30" s="294"/>
      <c r="B30" s="270"/>
      <c r="C30" s="302" t="s">
        <v>88</v>
      </c>
      <c r="D30" s="303"/>
      <c r="E30" s="304"/>
      <c r="F30" s="56">
        <v>40</v>
      </c>
      <c r="G30" s="56">
        <v>30</v>
      </c>
      <c r="H30" s="56">
        <v>30</v>
      </c>
      <c r="I30" s="56">
        <v>25</v>
      </c>
      <c r="J30" s="56">
        <v>30</v>
      </c>
      <c r="K30" s="56">
        <v>30</v>
      </c>
      <c r="L30" s="56">
        <v>0</v>
      </c>
      <c r="M30" s="56">
        <v>120</v>
      </c>
      <c r="N30" s="56">
        <v>140</v>
      </c>
      <c r="O30" s="56">
        <v>165</v>
      </c>
      <c r="P30" s="56">
        <v>150</v>
      </c>
      <c r="Q30" s="56">
        <v>210</v>
      </c>
      <c r="R30" s="13">
        <f t="shared" si="20"/>
        <v>970</v>
      </c>
      <c r="U30" s="35" t="s">
        <v>73</v>
      </c>
      <c r="V30" s="35" t="s">
        <v>207</v>
      </c>
      <c r="W30" s="35"/>
      <c r="X30" s="35" t="s">
        <v>208</v>
      </c>
      <c r="Y30" s="35"/>
      <c r="Z30" s="35" t="s">
        <v>47</v>
      </c>
      <c r="AA30" s="35"/>
      <c r="AB30" s="35" t="s">
        <v>48</v>
      </c>
      <c r="AC30" s="35"/>
      <c r="AD30" s="35" t="s">
        <v>49</v>
      </c>
      <c r="AE30" s="35"/>
      <c r="AF30" s="35" t="s">
        <v>50</v>
      </c>
      <c r="AG30" s="35"/>
      <c r="AH30" s="35" t="s">
        <v>51</v>
      </c>
      <c r="AI30" s="35"/>
      <c r="AJ30" s="35" t="s">
        <v>52</v>
      </c>
      <c r="AK30" s="35"/>
      <c r="AL30" s="35" t="s">
        <v>53</v>
      </c>
      <c r="AM30" s="35"/>
      <c r="AN30" s="35" t="s">
        <v>64</v>
      </c>
      <c r="AO30" s="35"/>
      <c r="AP30" s="35" t="s">
        <v>65</v>
      </c>
      <c r="AQ30" s="35"/>
      <c r="AR30" s="35" t="s">
        <v>79</v>
      </c>
      <c r="AS30" s="35"/>
    </row>
    <row r="31" spans="1:45" ht="29.25" customHeight="1" outlineLevel="1" x14ac:dyDescent="0.55000000000000004">
      <c r="A31" s="294"/>
      <c r="B31" s="301"/>
      <c r="C31" s="302" t="s">
        <v>45</v>
      </c>
      <c r="D31" s="303"/>
      <c r="E31" s="304"/>
      <c r="F31" s="53">
        <f t="shared" ref="F31:Q31" si="21">SUM(F29,F30)</f>
        <v>120</v>
      </c>
      <c r="G31" s="53">
        <f t="shared" si="21"/>
        <v>118</v>
      </c>
      <c r="H31" s="53">
        <f t="shared" si="21"/>
        <v>118</v>
      </c>
      <c r="I31" s="140">
        <f t="shared" si="21"/>
        <v>315</v>
      </c>
      <c r="J31" s="140">
        <f t="shared" si="21"/>
        <v>118</v>
      </c>
      <c r="K31" s="140">
        <f t="shared" si="21"/>
        <v>118</v>
      </c>
      <c r="L31" s="140">
        <f t="shared" si="21"/>
        <v>180</v>
      </c>
      <c r="M31" s="140">
        <f t="shared" si="21"/>
        <v>210</v>
      </c>
      <c r="N31" s="140">
        <f t="shared" si="21"/>
        <v>340</v>
      </c>
      <c r="O31" s="140">
        <f t="shared" si="21"/>
        <v>345</v>
      </c>
      <c r="P31" s="140">
        <f t="shared" si="21"/>
        <v>410</v>
      </c>
      <c r="Q31" s="140">
        <f t="shared" si="21"/>
        <v>410</v>
      </c>
      <c r="R31" s="141">
        <f t="shared" si="20"/>
        <v>2802</v>
      </c>
      <c r="U31" s="35"/>
      <c r="V31" s="35" t="s">
        <v>94</v>
      </c>
      <c r="W31" s="35" t="s">
        <v>93</v>
      </c>
      <c r="X31" s="35" t="s">
        <v>94</v>
      </c>
      <c r="Y31" s="35" t="s">
        <v>93</v>
      </c>
      <c r="Z31" s="35" t="s">
        <v>94</v>
      </c>
      <c r="AA31" s="35" t="s">
        <v>93</v>
      </c>
      <c r="AB31" s="35" t="s">
        <v>94</v>
      </c>
      <c r="AC31" s="35" t="s">
        <v>93</v>
      </c>
      <c r="AD31" s="35" t="s">
        <v>94</v>
      </c>
      <c r="AE31" s="35" t="s">
        <v>93</v>
      </c>
      <c r="AF31" s="35" t="s">
        <v>94</v>
      </c>
      <c r="AG31" s="35" t="s">
        <v>93</v>
      </c>
      <c r="AH31" s="35" t="s">
        <v>94</v>
      </c>
      <c r="AI31" s="35" t="s">
        <v>93</v>
      </c>
      <c r="AJ31" s="35" t="s">
        <v>94</v>
      </c>
      <c r="AK31" s="35" t="s">
        <v>93</v>
      </c>
      <c r="AL31" s="35" t="s">
        <v>94</v>
      </c>
      <c r="AM31" s="35" t="s">
        <v>93</v>
      </c>
      <c r="AN31" s="35" t="s">
        <v>94</v>
      </c>
      <c r="AO31" s="35" t="s">
        <v>93</v>
      </c>
      <c r="AP31" s="35" t="s">
        <v>94</v>
      </c>
      <c r="AQ31" s="35" t="s">
        <v>93</v>
      </c>
      <c r="AR31" s="35" t="s">
        <v>94</v>
      </c>
      <c r="AS31" s="35" t="s">
        <v>93</v>
      </c>
    </row>
    <row r="32" spans="1:45" ht="29.25" customHeight="1" outlineLevel="1" x14ac:dyDescent="0.55000000000000004">
      <c r="A32" s="294"/>
      <c r="B32" s="269" t="s">
        <v>199</v>
      </c>
      <c r="C32" s="302" t="s">
        <v>87</v>
      </c>
      <c r="D32" s="303"/>
      <c r="E32" s="303"/>
      <c r="F32" s="142">
        <v>90</v>
      </c>
      <c r="G32" s="142">
        <v>88</v>
      </c>
      <c r="H32" s="142">
        <v>88</v>
      </c>
      <c r="I32" s="143">
        <v>90</v>
      </c>
      <c r="J32" s="58">
        <v>200</v>
      </c>
      <c r="K32" s="58">
        <v>180</v>
      </c>
      <c r="L32" s="58">
        <v>90</v>
      </c>
      <c r="M32" s="58">
        <v>200</v>
      </c>
      <c r="N32" s="58">
        <v>180</v>
      </c>
      <c r="O32" s="58">
        <v>260</v>
      </c>
      <c r="P32" s="58">
        <v>200</v>
      </c>
      <c r="Q32" s="58">
        <v>260</v>
      </c>
      <c r="R32" s="141">
        <f t="shared" si="20"/>
        <v>1926</v>
      </c>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row>
    <row r="33" spans="1:45" ht="29.25" customHeight="1" outlineLevel="1" x14ac:dyDescent="0.55000000000000004">
      <c r="A33" s="294"/>
      <c r="B33" s="270"/>
      <c r="C33" s="302" t="s">
        <v>88</v>
      </c>
      <c r="D33" s="303"/>
      <c r="E33" s="303"/>
      <c r="F33" s="142">
        <v>120</v>
      </c>
      <c r="G33" s="142">
        <v>30</v>
      </c>
      <c r="H33" s="142">
        <v>30</v>
      </c>
      <c r="I33" s="144">
        <v>120</v>
      </c>
      <c r="J33" s="56">
        <v>140</v>
      </c>
      <c r="K33" s="56">
        <v>165</v>
      </c>
      <c r="L33" s="56">
        <v>120</v>
      </c>
      <c r="M33" s="56">
        <v>140</v>
      </c>
      <c r="N33" s="56">
        <v>165</v>
      </c>
      <c r="O33" s="56">
        <v>150</v>
      </c>
      <c r="P33" s="137">
        <v>210</v>
      </c>
      <c r="Q33" s="56">
        <v>150</v>
      </c>
      <c r="R33" s="141">
        <f t="shared" si="20"/>
        <v>1540</v>
      </c>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row>
    <row r="34" spans="1:45" ht="29.25" customHeight="1" outlineLevel="1" x14ac:dyDescent="0.55000000000000004">
      <c r="A34" s="294"/>
      <c r="B34" s="301"/>
      <c r="C34" s="302" t="s">
        <v>45</v>
      </c>
      <c r="D34" s="303"/>
      <c r="E34" s="303"/>
      <c r="F34" s="136">
        <f>SUM(F32:F33)</f>
        <v>210</v>
      </c>
      <c r="G34" s="136">
        <f t="shared" ref="G34:Q34" si="22">SUM(G32:G33)</f>
        <v>118</v>
      </c>
      <c r="H34" s="136">
        <f t="shared" si="22"/>
        <v>118</v>
      </c>
      <c r="I34" s="53">
        <f t="shared" si="22"/>
        <v>210</v>
      </c>
      <c r="J34" s="53">
        <f t="shared" si="22"/>
        <v>340</v>
      </c>
      <c r="K34" s="53">
        <f t="shared" si="22"/>
        <v>345</v>
      </c>
      <c r="L34" s="53">
        <f t="shared" si="22"/>
        <v>210</v>
      </c>
      <c r="M34" s="53">
        <f t="shared" si="22"/>
        <v>340</v>
      </c>
      <c r="N34" s="53">
        <f t="shared" si="22"/>
        <v>345</v>
      </c>
      <c r="O34" s="53">
        <f t="shared" si="22"/>
        <v>410</v>
      </c>
      <c r="P34" s="53">
        <f t="shared" si="22"/>
        <v>410</v>
      </c>
      <c r="Q34" s="53">
        <f t="shared" si="22"/>
        <v>410</v>
      </c>
      <c r="R34" s="141">
        <f t="shared" si="20"/>
        <v>3466</v>
      </c>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row>
    <row r="35" spans="1:45" ht="29.25" customHeight="1" outlineLevel="1" x14ac:dyDescent="0.55000000000000004">
      <c r="A35" s="294"/>
      <c r="B35" s="269" t="s">
        <v>200</v>
      </c>
      <c r="C35" s="302" t="s">
        <v>87</v>
      </c>
      <c r="D35" s="303"/>
      <c r="E35" s="303"/>
      <c r="F35" s="142">
        <v>90</v>
      </c>
      <c r="G35" s="142">
        <v>88</v>
      </c>
      <c r="H35" s="145">
        <v>88</v>
      </c>
      <c r="I35" s="142">
        <v>90</v>
      </c>
      <c r="J35" s="142">
        <v>200</v>
      </c>
      <c r="K35" s="142">
        <v>180</v>
      </c>
      <c r="L35" s="142">
        <v>90</v>
      </c>
      <c r="M35" s="142">
        <v>200</v>
      </c>
      <c r="N35" s="142">
        <v>180</v>
      </c>
      <c r="O35" s="142">
        <v>260</v>
      </c>
      <c r="P35" s="142">
        <v>200</v>
      </c>
      <c r="Q35" s="142">
        <v>260</v>
      </c>
      <c r="R35" s="146">
        <f t="shared" si="20"/>
        <v>1926</v>
      </c>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row>
    <row r="36" spans="1:45" ht="29.25" customHeight="1" outlineLevel="1" x14ac:dyDescent="0.55000000000000004">
      <c r="A36" s="294"/>
      <c r="B36" s="270"/>
      <c r="C36" s="302" t="s">
        <v>88</v>
      </c>
      <c r="D36" s="303"/>
      <c r="E36" s="303"/>
      <c r="F36" s="142">
        <v>120</v>
      </c>
      <c r="G36" s="142">
        <v>30</v>
      </c>
      <c r="H36" s="145">
        <v>30</v>
      </c>
      <c r="I36" s="142">
        <v>120</v>
      </c>
      <c r="J36" s="142">
        <v>140</v>
      </c>
      <c r="K36" s="142">
        <v>165</v>
      </c>
      <c r="L36" s="142">
        <v>120</v>
      </c>
      <c r="M36" s="142">
        <v>140</v>
      </c>
      <c r="N36" s="142">
        <v>165</v>
      </c>
      <c r="O36" s="142">
        <v>150</v>
      </c>
      <c r="P36" s="142">
        <v>210</v>
      </c>
      <c r="Q36" s="142">
        <v>150</v>
      </c>
      <c r="R36" s="146">
        <f t="shared" si="20"/>
        <v>1540</v>
      </c>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row>
    <row r="37" spans="1:45" ht="29.25" customHeight="1" outlineLevel="1" x14ac:dyDescent="0.55000000000000004">
      <c r="A37" s="294"/>
      <c r="B37" s="301"/>
      <c r="C37" s="302" t="s">
        <v>45</v>
      </c>
      <c r="D37" s="303"/>
      <c r="E37" s="303"/>
      <c r="F37" s="53">
        <f>SUM(F35:F36)</f>
        <v>210</v>
      </c>
      <c r="G37" s="53">
        <f t="shared" ref="G37:Q37" si="23">SUM(G35:G36)</f>
        <v>118</v>
      </c>
      <c r="H37" s="147">
        <f t="shared" si="23"/>
        <v>118</v>
      </c>
      <c r="I37" s="133">
        <f t="shared" si="23"/>
        <v>210</v>
      </c>
      <c r="J37" s="133">
        <f t="shared" si="23"/>
        <v>340</v>
      </c>
      <c r="K37" s="133">
        <f t="shared" si="23"/>
        <v>345</v>
      </c>
      <c r="L37" s="133">
        <f t="shared" si="23"/>
        <v>210</v>
      </c>
      <c r="M37" s="133">
        <f t="shared" si="23"/>
        <v>340</v>
      </c>
      <c r="N37" s="133">
        <f t="shared" si="23"/>
        <v>345</v>
      </c>
      <c r="O37" s="133">
        <f t="shared" si="23"/>
        <v>410</v>
      </c>
      <c r="P37" s="133">
        <f t="shared" si="23"/>
        <v>410</v>
      </c>
      <c r="Q37" s="133">
        <f t="shared" si="23"/>
        <v>410</v>
      </c>
      <c r="R37" s="146">
        <f t="shared" si="20"/>
        <v>3466</v>
      </c>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row>
    <row r="38" spans="1:45" ht="29.25" customHeight="1" outlineLevel="1" x14ac:dyDescent="0.55000000000000004">
      <c r="A38" s="294"/>
      <c r="B38" s="269" t="s">
        <v>201</v>
      </c>
      <c r="C38" s="302" t="s">
        <v>87</v>
      </c>
      <c r="D38" s="303"/>
      <c r="E38" s="303"/>
      <c r="F38" s="142">
        <v>90</v>
      </c>
      <c r="G38" s="142">
        <v>88</v>
      </c>
      <c r="H38" s="145">
        <v>88</v>
      </c>
      <c r="I38" s="142">
        <v>90</v>
      </c>
      <c r="J38" s="142">
        <v>200</v>
      </c>
      <c r="K38" s="142">
        <v>180</v>
      </c>
      <c r="L38" s="142">
        <v>90</v>
      </c>
      <c r="M38" s="142">
        <v>200</v>
      </c>
      <c r="N38" s="142">
        <v>180</v>
      </c>
      <c r="O38" s="142">
        <v>260</v>
      </c>
      <c r="P38" s="142">
        <v>200</v>
      </c>
      <c r="Q38" s="142">
        <v>260</v>
      </c>
      <c r="R38" s="146">
        <f t="shared" si="20"/>
        <v>1926</v>
      </c>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row>
    <row r="39" spans="1:45" ht="29.25" customHeight="1" outlineLevel="1" x14ac:dyDescent="0.55000000000000004">
      <c r="A39" s="294"/>
      <c r="B39" s="270"/>
      <c r="C39" s="302" t="s">
        <v>88</v>
      </c>
      <c r="D39" s="303"/>
      <c r="E39" s="304"/>
      <c r="F39" s="142">
        <v>120</v>
      </c>
      <c r="G39" s="142">
        <v>30</v>
      </c>
      <c r="H39" s="142">
        <v>30</v>
      </c>
      <c r="I39" s="143">
        <v>120</v>
      </c>
      <c r="J39" s="58">
        <v>140</v>
      </c>
      <c r="K39" s="58">
        <v>165</v>
      </c>
      <c r="L39" s="58">
        <v>120</v>
      </c>
      <c r="M39" s="58">
        <v>140</v>
      </c>
      <c r="N39" s="58">
        <v>165</v>
      </c>
      <c r="O39" s="58">
        <v>150</v>
      </c>
      <c r="P39" s="148">
        <v>210</v>
      </c>
      <c r="Q39" s="58">
        <v>150</v>
      </c>
      <c r="R39" s="141">
        <f t="shared" si="20"/>
        <v>1540</v>
      </c>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row>
    <row r="40" spans="1:45" ht="29.25" customHeight="1" outlineLevel="1" x14ac:dyDescent="0.55000000000000004">
      <c r="A40" s="294"/>
      <c r="B40" s="301"/>
      <c r="C40" s="302" t="s">
        <v>45</v>
      </c>
      <c r="D40" s="303"/>
      <c r="E40" s="304"/>
      <c r="F40" s="53">
        <f>SUM(F38:F39)</f>
        <v>210</v>
      </c>
      <c r="G40" s="53">
        <f t="shared" ref="G40:Q40" si="24">SUM(G38:G39)</f>
        <v>118</v>
      </c>
      <c r="H40" s="53">
        <f t="shared" si="24"/>
        <v>118</v>
      </c>
      <c r="I40" s="53">
        <f t="shared" si="24"/>
        <v>210</v>
      </c>
      <c r="J40" s="53">
        <f t="shared" si="24"/>
        <v>340</v>
      </c>
      <c r="K40" s="53">
        <f t="shared" si="24"/>
        <v>345</v>
      </c>
      <c r="L40" s="53">
        <f t="shared" si="24"/>
        <v>210</v>
      </c>
      <c r="M40" s="53">
        <f t="shared" si="24"/>
        <v>340</v>
      </c>
      <c r="N40" s="53">
        <f t="shared" si="24"/>
        <v>345</v>
      </c>
      <c r="O40" s="53">
        <f t="shared" si="24"/>
        <v>410</v>
      </c>
      <c r="P40" s="53">
        <f t="shared" si="24"/>
        <v>410</v>
      </c>
      <c r="Q40" s="53">
        <f t="shared" si="24"/>
        <v>410</v>
      </c>
      <c r="R40" s="141">
        <f t="shared" si="20"/>
        <v>3466</v>
      </c>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row>
    <row r="41" spans="1:45" ht="29.25" customHeight="1" x14ac:dyDescent="0.55000000000000004">
      <c r="A41" s="294"/>
      <c r="B41" s="271" t="s">
        <v>202</v>
      </c>
      <c r="C41" s="302" t="s">
        <v>87</v>
      </c>
      <c r="D41" s="303"/>
      <c r="E41" s="304"/>
      <c r="F41" s="53">
        <f>F29+F32+F35+F38</f>
        <v>350</v>
      </c>
      <c r="G41" s="53">
        <f t="shared" ref="G41:Q42" si="25">G29+G32+G35+G38</f>
        <v>352</v>
      </c>
      <c r="H41" s="53">
        <f t="shared" si="25"/>
        <v>352</v>
      </c>
      <c r="I41" s="53">
        <f t="shared" si="25"/>
        <v>560</v>
      </c>
      <c r="J41" s="53">
        <f t="shared" si="25"/>
        <v>688</v>
      </c>
      <c r="K41" s="53">
        <f t="shared" si="25"/>
        <v>628</v>
      </c>
      <c r="L41" s="53">
        <f t="shared" si="25"/>
        <v>450</v>
      </c>
      <c r="M41" s="53">
        <f t="shared" si="25"/>
        <v>690</v>
      </c>
      <c r="N41" s="53">
        <f t="shared" si="25"/>
        <v>740</v>
      </c>
      <c r="O41" s="53">
        <f t="shared" si="25"/>
        <v>960</v>
      </c>
      <c r="P41" s="53">
        <f t="shared" si="25"/>
        <v>860</v>
      </c>
      <c r="Q41" s="53">
        <f t="shared" si="25"/>
        <v>980</v>
      </c>
      <c r="R41" s="141">
        <f t="shared" si="20"/>
        <v>7610</v>
      </c>
      <c r="U41" s="35"/>
      <c r="V41" s="35" t="s">
        <v>209</v>
      </c>
      <c r="W41" s="35"/>
      <c r="X41" s="35" t="s">
        <v>210</v>
      </c>
      <c r="Y41" s="35"/>
      <c r="Z41" s="35" t="s">
        <v>211</v>
      </c>
      <c r="AA41" s="35"/>
      <c r="AB41" s="35" t="s">
        <v>212</v>
      </c>
      <c r="AC41" s="35"/>
      <c r="AD41" s="35" t="s">
        <v>213</v>
      </c>
      <c r="AE41" s="35"/>
      <c r="AF41" s="35" t="s">
        <v>214</v>
      </c>
      <c r="AG41" s="35"/>
      <c r="AH41" s="35" t="s">
        <v>215</v>
      </c>
      <c r="AI41" s="35"/>
      <c r="AJ41" s="35" t="s">
        <v>216</v>
      </c>
      <c r="AK41" s="35"/>
      <c r="AL41" s="35" t="s">
        <v>217</v>
      </c>
      <c r="AM41" s="35"/>
      <c r="AN41" s="35" t="s">
        <v>218</v>
      </c>
      <c r="AO41" s="35"/>
      <c r="AP41" s="35" t="s">
        <v>219</v>
      </c>
      <c r="AQ41" s="35"/>
      <c r="AR41" s="35" t="s">
        <v>220</v>
      </c>
      <c r="AS41" s="35"/>
    </row>
    <row r="42" spans="1:45" ht="29.25" customHeight="1" x14ac:dyDescent="0.55000000000000004">
      <c r="A42" s="294"/>
      <c r="B42" s="272"/>
      <c r="C42" s="302" t="s">
        <v>88</v>
      </c>
      <c r="D42" s="303"/>
      <c r="E42" s="304"/>
      <c r="F42" s="53">
        <f>F30+F33+F36+F39</f>
        <v>400</v>
      </c>
      <c r="G42" s="53">
        <f t="shared" si="25"/>
        <v>120</v>
      </c>
      <c r="H42" s="53">
        <f t="shared" si="25"/>
        <v>120</v>
      </c>
      <c r="I42" s="53">
        <f t="shared" si="25"/>
        <v>385</v>
      </c>
      <c r="J42" s="53">
        <f t="shared" si="25"/>
        <v>450</v>
      </c>
      <c r="K42" s="53">
        <f t="shared" si="25"/>
        <v>525</v>
      </c>
      <c r="L42" s="53">
        <f t="shared" si="25"/>
        <v>360</v>
      </c>
      <c r="M42" s="53">
        <f t="shared" si="25"/>
        <v>540</v>
      </c>
      <c r="N42" s="53">
        <f t="shared" si="25"/>
        <v>635</v>
      </c>
      <c r="O42" s="53">
        <f t="shared" si="25"/>
        <v>615</v>
      </c>
      <c r="P42" s="53">
        <f t="shared" si="25"/>
        <v>780</v>
      </c>
      <c r="Q42" s="53">
        <f t="shared" si="25"/>
        <v>660</v>
      </c>
      <c r="R42" s="141">
        <f t="shared" si="20"/>
        <v>5590</v>
      </c>
      <c r="U42" s="35"/>
      <c r="V42" s="35" t="s">
        <v>207</v>
      </c>
      <c r="W42" s="35"/>
      <c r="X42" s="35" t="s">
        <v>208</v>
      </c>
      <c r="Y42" s="35"/>
      <c r="Z42" s="35" t="s">
        <v>47</v>
      </c>
      <c r="AA42" s="35"/>
      <c r="AB42" s="35" t="s">
        <v>48</v>
      </c>
      <c r="AC42" s="35"/>
      <c r="AD42" s="35" t="s">
        <v>49</v>
      </c>
      <c r="AE42" s="35"/>
      <c r="AF42" s="35" t="s">
        <v>50</v>
      </c>
      <c r="AG42" s="35"/>
      <c r="AH42" s="35" t="s">
        <v>51</v>
      </c>
      <c r="AI42" s="35"/>
      <c r="AJ42" s="35" t="s">
        <v>52</v>
      </c>
      <c r="AK42" s="35"/>
      <c r="AL42" s="35" t="s">
        <v>53</v>
      </c>
      <c r="AM42" s="35"/>
      <c r="AN42" s="35" t="s">
        <v>64</v>
      </c>
      <c r="AO42" s="35"/>
      <c r="AP42" s="35" t="s">
        <v>65</v>
      </c>
      <c r="AQ42" s="35"/>
      <c r="AR42" s="35" t="s">
        <v>79</v>
      </c>
      <c r="AS42" s="35"/>
    </row>
    <row r="43" spans="1:45" ht="29.25" customHeight="1" thickBot="1" x14ac:dyDescent="0.6">
      <c r="A43" s="300"/>
      <c r="B43" s="334"/>
      <c r="C43" s="283" t="s">
        <v>45</v>
      </c>
      <c r="D43" s="284"/>
      <c r="E43" s="285"/>
      <c r="F43" s="149">
        <f>SUM(F41:F42)</f>
        <v>750</v>
      </c>
      <c r="G43" s="149">
        <f t="shared" ref="G43:Q43" si="26">SUM(G41:G42)</f>
        <v>472</v>
      </c>
      <c r="H43" s="149">
        <f t="shared" si="26"/>
        <v>472</v>
      </c>
      <c r="I43" s="149">
        <f t="shared" si="26"/>
        <v>945</v>
      </c>
      <c r="J43" s="149">
        <f t="shared" si="26"/>
        <v>1138</v>
      </c>
      <c r="K43" s="149">
        <f t="shared" si="26"/>
        <v>1153</v>
      </c>
      <c r="L43" s="149">
        <f t="shared" si="26"/>
        <v>810</v>
      </c>
      <c r="M43" s="149">
        <f t="shared" si="26"/>
        <v>1230</v>
      </c>
      <c r="N43" s="149">
        <f t="shared" si="26"/>
        <v>1375</v>
      </c>
      <c r="O43" s="149">
        <f t="shared" si="26"/>
        <v>1575</v>
      </c>
      <c r="P43" s="149">
        <f t="shared" si="26"/>
        <v>1640</v>
      </c>
      <c r="Q43" s="149">
        <f t="shared" si="26"/>
        <v>1640</v>
      </c>
      <c r="R43" s="150">
        <f t="shared" si="20"/>
        <v>13200</v>
      </c>
      <c r="U43" s="35"/>
      <c r="V43" s="35" t="s">
        <v>94</v>
      </c>
      <c r="W43" s="35" t="s">
        <v>93</v>
      </c>
      <c r="X43" s="35" t="s">
        <v>94</v>
      </c>
      <c r="Y43" s="35" t="s">
        <v>93</v>
      </c>
      <c r="Z43" s="35" t="s">
        <v>94</v>
      </c>
      <c r="AA43" s="35" t="s">
        <v>93</v>
      </c>
      <c r="AB43" s="35" t="s">
        <v>94</v>
      </c>
      <c r="AC43" s="35" t="s">
        <v>93</v>
      </c>
      <c r="AD43" s="35" t="s">
        <v>94</v>
      </c>
      <c r="AE43" s="35" t="s">
        <v>93</v>
      </c>
      <c r="AF43" s="35" t="s">
        <v>94</v>
      </c>
      <c r="AG43" s="35" t="s">
        <v>93</v>
      </c>
      <c r="AH43" s="35" t="s">
        <v>94</v>
      </c>
      <c r="AI43" s="35" t="s">
        <v>93</v>
      </c>
      <c r="AJ43" s="35" t="s">
        <v>94</v>
      </c>
      <c r="AK43" s="35" t="s">
        <v>93</v>
      </c>
      <c r="AL43" s="35" t="s">
        <v>94</v>
      </c>
      <c r="AM43" s="35" t="s">
        <v>93</v>
      </c>
      <c r="AN43" s="35" t="s">
        <v>94</v>
      </c>
      <c r="AO43" s="35" t="s">
        <v>93</v>
      </c>
      <c r="AP43" s="35" t="s">
        <v>94</v>
      </c>
      <c r="AQ43" s="35" t="s">
        <v>93</v>
      </c>
      <c r="AR43" s="35" t="s">
        <v>94</v>
      </c>
      <c r="AS43" s="35" t="s">
        <v>93</v>
      </c>
    </row>
    <row r="44" spans="1:45" ht="29.25" customHeight="1" outlineLevel="1" thickTop="1" x14ac:dyDescent="0.55000000000000004">
      <c r="A44" s="294" t="s">
        <v>69</v>
      </c>
      <c r="B44" s="272" t="s">
        <v>198</v>
      </c>
      <c r="C44" s="327" t="s">
        <v>87</v>
      </c>
      <c r="D44" s="331"/>
      <c r="E44" s="331"/>
      <c r="F44" s="132">
        <f>F29/($C$6+$C$7*0.5)</f>
        <v>20</v>
      </c>
      <c r="G44" s="132">
        <f t="shared" ref="F44:Q50" si="27">G29/($C$6+$C$7*0.5)</f>
        <v>22</v>
      </c>
      <c r="H44" s="132">
        <f t="shared" si="27"/>
        <v>22</v>
      </c>
      <c r="I44" s="132">
        <f t="shared" si="27"/>
        <v>72.5</v>
      </c>
      <c r="J44" s="132">
        <f t="shared" si="27"/>
        <v>22</v>
      </c>
      <c r="K44" s="132">
        <f t="shared" si="27"/>
        <v>22</v>
      </c>
      <c r="L44" s="132">
        <f t="shared" si="27"/>
        <v>45</v>
      </c>
      <c r="M44" s="132">
        <f t="shared" si="27"/>
        <v>22.5</v>
      </c>
      <c r="N44" s="132">
        <f t="shared" si="27"/>
        <v>50</v>
      </c>
      <c r="O44" s="132">
        <f t="shared" si="27"/>
        <v>45</v>
      </c>
      <c r="P44" s="132">
        <f t="shared" si="27"/>
        <v>65</v>
      </c>
      <c r="Q44" s="132">
        <f t="shared" si="27"/>
        <v>50</v>
      </c>
      <c r="R44" s="151">
        <f t="shared" ref="R44:R58" si="28">SUM(F44:Q44)</f>
        <v>458</v>
      </c>
      <c r="U44" s="35" t="s">
        <v>89</v>
      </c>
      <c r="V44" s="36">
        <f>F117</f>
        <v>65.5</v>
      </c>
      <c r="W44" s="36">
        <f>F56</f>
        <v>87.5</v>
      </c>
      <c r="X44" s="36">
        <f>V44+G117</f>
        <v>161</v>
      </c>
      <c r="Y44" s="36">
        <f>W44+G56</f>
        <v>175.5</v>
      </c>
      <c r="Z44" s="36">
        <f>X44+H117</f>
        <v>223.25</v>
      </c>
      <c r="AA44" s="36">
        <f>Y44+H56</f>
        <v>263.5</v>
      </c>
      <c r="AB44" s="36">
        <f>Z44+I117</f>
        <v>318.75</v>
      </c>
      <c r="AC44" s="36">
        <f>AA44+I56</f>
        <v>403.5</v>
      </c>
      <c r="AD44" s="36">
        <f>AB44+J117</f>
        <v>384.25</v>
      </c>
      <c r="AE44" s="36">
        <f>AC44+J56</f>
        <v>575.5</v>
      </c>
      <c r="AF44" s="36">
        <f>AD44+K117</f>
        <v>508.5</v>
      </c>
      <c r="AG44" s="36">
        <f>AE44+K56</f>
        <v>732.5</v>
      </c>
      <c r="AH44" s="36">
        <f>AF44+L117</f>
        <v>574</v>
      </c>
      <c r="AI44" s="36">
        <f>AG44+L56</f>
        <v>845</v>
      </c>
      <c r="AJ44" s="36">
        <f>AH44+M117</f>
        <v>669.5</v>
      </c>
      <c r="AK44" s="36">
        <f>AI44+M56</f>
        <v>1017.5</v>
      </c>
      <c r="AL44" s="36">
        <f>AJ44+N117</f>
        <v>731.75</v>
      </c>
      <c r="AM44" s="36">
        <f>AK44+N56</f>
        <v>1202.5</v>
      </c>
      <c r="AN44" s="36">
        <f>AL44+O117</f>
        <v>827.25</v>
      </c>
      <c r="AO44" s="36">
        <f>AM44+O56</f>
        <v>1442.5</v>
      </c>
      <c r="AP44" s="36">
        <f>AN44+P117</f>
        <v>892.75</v>
      </c>
      <c r="AQ44" s="36">
        <f>AO44+P56</f>
        <v>1657.5</v>
      </c>
      <c r="AR44" s="36">
        <f>AP44+Q117</f>
        <v>1017</v>
      </c>
      <c r="AS44" s="36">
        <f>AQ44+Q56</f>
        <v>1902.5</v>
      </c>
    </row>
    <row r="45" spans="1:45" ht="29.25" customHeight="1" outlineLevel="1" x14ac:dyDescent="0.55000000000000004">
      <c r="A45" s="294"/>
      <c r="B45" s="272"/>
      <c r="C45" s="302" t="s">
        <v>88</v>
      </c>
      <c r="D45" s="303"/>
      <c r="E45" s="303"/>
      <c r="F45" s="133">
        <f t="shared" si="27"/>
        <v>10</v>
      </c>
      <c r="G45" s="133">
        <f t="shared" si="27"/>
        <v>7.5</v>
      </c>
      <c r="H45" s="133">
        <f t="shared" si="27"/>
        <v>7.5</v>
      </c>
      <c r="I45" s="133">
        <f t="shared" si="27"/>
        <v>6.25</v>
      </c>
      <c r="J45" s="133">
        <f t="shared" si="27"/>
        <v>7.5</v>
      </c>
      <c r="K45" s="133">
        <f t="shared" si="27"/>
        <v>7.5</v>
      </c>
      <c r="L45" s="133">
        <f t="shared" si="27"/>
        <v>0</v>
      </c>
      <c r="M45" s="133">
        <f t="shared" si="27"/>
        <v>30</v>
      </c>
      <c r="N45" s="133">
        <f t="shared" si="27"/>
        <v>35</v>
      </c>
      <c r="O45" s="133">
        <f t="shared" si="27"/>
        <v>41.25</v>
      </c>
      <c r="P45" s="133">
        <f t="shared" si="27"/>
        <v>37.5</v>
      </c>
      <c r="Q45" s="133">
        <f t="shared" si="27"/>
        <v>52.5</v>
      </c>
      <c r="R45" s="151">
        <f t="shared" si="28"/>
        <v>242.5</v>
      </c>
      <c r="U45" s="35" t="s">
        <v>90</v>
      </c>
      <c r="V45" s="36">
        <f t="shared" ref="V45:V46" si="29">F118</f>
        <v>52</v>
      </c>
      <c r="W45" s="36">
        <f t="shared" ref="W45:W46" si="30">F57</f>
        <v>100</v>
      </c>
      <c r="X45" s="36">
        <f>V45+G118</f>
        <v>118.5</v>
      </c>
      <c r="Y45" s="36">
        <f t="shared" ref="Y45:Y46" si="31">W45+G57</f>
        <v>130</v>
      </c>
      <c r="Z45" s="36">
        <f>X45+H118</f>
        <v>176.5</v>
      </c>
      <c r="AA45" s="36">
        <f t="shared" ref="AA45:AA46" si="32">Y45+H57</f>
        <v>160</v>
      </c>
      <c r="AB45" s="36">
        <f>Z45+I118</f>
        <v>246</v>
      </c>
      <c r="AC45" s="36">
        <f t="shared" ref="AC45:AC46" si="33">AA45+I57</f>
        <v>256.25</v>
      </c>
      <c r="AD45" s="36">
        <f>AB45+J118</f>
        <v>295</v>
      </c>
      <c r="AE45" s="36">
        <f t="shared" ref="AE45:AE46" si="34">AC45+J57</f>
        <v>368.75</v>
      </c>
      <c r="AF45" s="36">
        <f>AD45+K118</f>
        <v>370.5</v>
      </c>
      <c r="AG45" s="36">
        <f t="shared" ref="AG45:AG46" si="35">AE45+K57</f>
        <v>500</v>
      </c>
      <c r="AH45" s="36">
        <f>AF45+L118</f>
        <v>422.5</v>
      </c>
      <c r="AI45" s="36">
        <f t="shared" ref="AI45:AI46" si="36">AG45+L57</f>
        <v>590</v>
      </c>
      <c r="AJ45" s="36">
        <f>AH45+M118</f>
        <v>489</v>
      </c>
      <c r="AK45" s="36">
        <f t="shared" ref="AK45:AK46" si="37">AI45+M57</f>
        <v>725</v>
      </c>
      <c r="AL45" s="36">
        <f>AJ45+N118</f>
        <v>547</v>
      </c>
      <c r="AM45" s="36">
        <f t="shared" ref="AM45:AM46" si="38">AK45+N57</f>
        <v>883.75</v>
      </c>
      <c r="AN45" s="36">
        <f>AL45+O118</f>
        <v>616.5</v>
      </c>
      <c r="AO45" s="36">
        <f t="shared" ref="AO45:AO46" si="39">AM45+O57</f>
        <v>1037.5</v>
      </c>
      <c r="AP45" s="36">
        <f>AN45+P118</f>
        <v>665.5</v>
      </c>
      <c r="AQ45" s="36">
        <f t="shared" ref="AQ45:AQ46" si="40">AO45+P57</f>
        <v>1232.5</v>
      </c>
      <c r="AR45" s="36">
        <f>AP45+Q118</f>
        <v>741</v>
      </c>
      <c r="AS45" s="36">
        <f t="shared" ref="AS45:AS46" si="41">AQ45+Q57</f>
        <v>1397.5</v>
      </c>
    </row>
    <row r="46" spans="1:45" ht="29.25" customHeight="1" outlineLevel="1" x14ac:dyDescent="0.55000000000000004">
      <c r="A46" s="294"/>
      <c r="B46" s="290"/>
      <c r="C46" s="302" t="s">
        <v>45</v>
      </c>
      <c r="D46" s="303"/>
      <c r="E46" s="303"/>
      <c r="F46" s="133">
        <f t="shared" si="27"/>
        <v>30</v>
      </c>
      <c r="G46" s="133">
        <f t="shared" si="27"/>
        <v>29.5</v>
      </c>
      <c r="H46" s="133">
        <f t="shared" si="27"/>
        <v>29.5</v>
      </c>
      <c r="I46" s="133">
        <f t="shared" si="27"/>
        <v>78.75</v>
      </c>
      <c r="J46" s="133">
        <f t="shared" si="27"/>
        <v>29.5</v>
      </c>
      <c r="K46" s="133">
        <f t="shared" si="27"/>
        <v>29.5</v>
      </c>
      <c r="L46" s="133">
        <f t="shared" si="27"/>
        <v>45</v>
      </c>
      <c r="M46" s="133">
        <f t="shared" si="27"/>
        <v>52.5</v>
      </c>
      <c r="N46" s="133">
        <f t="shared" si="27"/>
        <v>85</v>
      </c>
      <c r="O46" s="133">
        <f t="shared" si="27"/>
        <v>86.25</v>
      </c>
      <c r="P46" s="133">
        <f t="shared" si="27"/>
        <v>102.5</v>
      </c>
      <c r="Q46" s="133">
        <f t="shared" si="27"/>
        <v>102.5</v>
      </c>
      <c r="R46" s="151">
        <f t="shared" si="28"/>
        <v>700.5</v>
      </c>
      <c r="U46" s="35" t="s">
        <v>54</v>
      </c>
      <c r="V46" s="36">
        <f t="shared" si="29"/>
        <v>117.5</v>
      </c>
      <c r="W46" s="36">
        <f t="shared" si="30"/>
        <v>187.5</v>
      </c>
      <c r="X46" s="36">
        <f>V46+G119</f>
        <v>279.5</v>
      </c>
      <c r="Y46" s="36">
        <f t="shared" si="31"/>
        <v>305.5</v>
      </c>
      <c r="Z46" s="36">
        <f>X46+H119</f>
        <v>399.75</v>
      </c>
      <c r="AA46" s="36">
        <f t="shared" si="32"/>
        <v>423.5</v>
      </c>
      <c r="AB46" s="36">
        <f>Z46+I119</f>
        <v>564.75</v>
      </c>
      <c r="AC46" s="36">
        <f t="shared" si="33"/>
        <v>659.75</v>
      </c>
      <c r="AD46" s="36">
        <f>AB46+J119</f>
        <v>679.25</v>
      </c>
      <c r="AE46" s="36">
        <f t="shared" si="34"/>
        <v>944.25</v>
      </c>
      <c r="AF46" s="36">
        <f>AD46+K119</f>
        <v>879</v>
      </c>
      <c r="AG46" s="36">
        <f t="shared" si="35"/>
        <v>1232.5</v>
      </c>
      <c r="AH46" s="36">
        <f>AF46+L119</f>
        <v>996.5</v>
      </c>
      <c r="AI46" s="36">
        <f t="shared" si="36"/>
        <v>1435</v>
      </c>
      <c r="AJ46" s="36">
        <f>AH46+M119</f>
        <v>1158.5</v>
      </c>
      <c r="AK46" s="36">
        <f t="shared" si="37"/>
        <v>1742.5</v>
      </c>
      <c r="AL46" s="36">
        <f>AJ46+N119</f>
        <v>1278.75</v>
      </c>
      <c r="AM46" s="36">
        <f t="shared" si="38"/>
        <v>2086.25</v>
      </c>
      <c r="AN46" s="36">
        <f>AL46+O119</f>
        <v>1443.75</v>
      </c>
      <c r="AO46" s="36">
        <f t="shared" si="39"/>
        <v>2480</v>
      </c>
      <c r="AP46" s="36">
        <f>AN46+P119</f>
        <v>1558.25</v>
      </c>
      <c r="AQ46" s="36">
        <f t="shared" si="40"/>
        <v>2890</v>
      </c>
      <c r="AR46" s="36">
        <f>AP46+Q119</f>
        <v>1758</v>
      </c>
      <c r="AS46" s="36">
        <f t="shared" si="41"/>
        <v>3300</v>
      </c>
    </row>
    <row r="47" spans="1:45" ht="29.25" customHeight="1" outlineLevel="1" x14ac:dyDescent="0.55000000000000004">
      <c r="A47" s="294"/>
      <c r="B47" s="271" t="s">
        <v>199</v>
      </c>
      <c r="C47" s="302" t="s">
        <v>87</v>
      </c>
      <c r="D47" s="303"/>
      <c r="E47" s="303"/>
      <c r="F47" s="133">
        <f t="shared" si="27"/>
        <v>22.5</v>
      </c>
      <c r="G47" s="133">
        <f t="shared" si="27"/>
        <v>22</v>
      </c>
      <c r="H47" s="133">
        <f t="shared" si="27"/>
        <v>22</v>
      </c>
      <c r="I47" s="133">
        <f t="shared" si="27"/>
        <v>22.5</v>
      </c>
      <c r="J47" s="133">
        <f t="shared" si="27"/>
        <v>50</v>
      </c>
      <c r="K47" s="133">
        <f t="shared" si="27"/>
        <v>45</v>
      </c>
      <c r="L47" s="133">
        <f t="shared" si="27"/>
        <v>22.5</v>
      </c>
      <c r="M47" s="133">
        <f t="shared" si="27"/>
        <v>50</v>
      </c>
      <c r="N47" s="133">
        <f t="shared" si="27"/>
        <v>45</v>
      </c>
      <c r="O47" s="133">
        <f t="shared" si="27"/>
        <v>65</v>
      </c>
      <c r="P47" s="133">
        <f t="shared" si="27"/>
        <v>50</v>
      </c>
      <c r="Q47" s="133">
        <f t="shared" si="27"/>
        <v>65</v>
      </c>
      <c r="R47" s="151">
        <f t="shared" si="28"/>
        <v>481.5</v>
      </c>
      <c r="U47" s="35"/>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row>
    <row r="48" spans="1:45" ht="29.25" customHeight="1" outlineLevel="1" x14ac:dyDescent="0.55000000000000004">
      <c r="A48" s="294"/>
      <c r="B48" s="272"/>
      <c r="C48" s="302" t="s">
        <v>88</v>
      </c>
      <c r="D48" s="303"/>
      <c r="E48" s="303"/>
      <c r="F48" s="133">
        <f t="shared" si="27"/>
        <v>30</v>
      </c>
      <c r="G48" s="133">
        <f t="shared" si="27"/>
        <v>7.5</v>
      </c>
      <c r="H48" s="133">
        <f t="shared" si="27"/>
        <v>7.5</v>
      </c>
      <c r="I48" s="133">
        <f t="shared" si="27"/>
        <v>30</v>
      </c>
      <c r="J48" s="133">
        <f t="shared" si="27"/>
        <v>35</v>
      </c>
      <c r="K48" s="133">
        <f t="shared" si="27"/>
        <v>41.25</v>
      </c>
      <c r="L48" s="133">
        <f t="shared" si="27"/>
        <v>30</v>
      </c>
      <c r="M48" s="133">
        <f t="shared" si="27"/>
        <v>35</v>
      </c>
      <c r="N48" s="133">
        <f t="shared" si="27"/>
        <v>41.25</v>
      </c>
      <c r="O48" s="133">
        <f t="shared" si="27"/>
        <v>37.5</v>
      </c>
      <c r="P48" s="133">
        <f t="shared" si="27"/>
        <v>52.5</v>
      </c>
      <c r="Q48" s="133">
        <f t="shared" si="27"/>
        <v>37.5</v>
      </c>
      <c r="R48" s="151">
        <f t="shared" si="28"/>
        <v>385</v>
      </c>
      <c r="U48" s="35"/>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row>
    <row r="49" spans="1:45" ht="29.25" customHeight="1" outlineLevel="1" x14ac:dyDescent="0.55000000000000004">
      <c r="A49" s="294"/>
      <c r="B49" s="290"/>
      <c r="C49" s="302" t="s">
        <v>45</v>
      </c>
      <c r="D49" s="303"/>
      <c r="E49" s="303"/>
      <c r="F49" s="133">
        <f t="shared" si="27"/>
        <v>52.5</v>
      </c>
      <c r="G49" s="133">
        <f t="shared" si="27"/>
        <v>29.5</v>
      </c>
      <c r="H49" s="133">
        <f t="shared" si="27"/>
        <v>29.5</v>
      </c>
      <c r="I49" s="133">
        <f t="shared" si="27"/>
        <v>52.5</v>
      </c>
      <c r="J49" s="133">
        <f t="shared" si="27"/>
        <v>85</v>
      </c>
      <c r="K49" s="133">
        <f t="shared" si="27"/>
        <v>86.25</v>
      </c>
      <c r="L49" s="133">
        <f t="shared" si="27"/>
        <v>52.5</v>
      </c>
      <c r="M49" s="133">
        <f t="shared" si="27"/>
        <v>85</v>
      </c>
      <c r="N49" s="133">
        <f t="shared" si="27"/>
        <v>86.25</v>
      </c>
      <c r="O49" s="133">
        <f t="shared" si="27"/>
        <v>102.5</v>
      </c>
      <c r="P49" s="133">
        <f t="shared" si="27"/>
        <v>102.5</v>
      </c>
      <c r="Q49" s="133">
        <f t="shared" si="27"/>
        <v>102.5</v>
      </c>
      <c r="R49" s="151">
        <f t="shared" si="28"/>
        <v>866.5</v>
      </c>
      <c r="U49" s="35"/>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row>
    <row r="50" spans="1:45" ht="29.25" customHeight="1" outlineLevel="1" x14ac:dyDescent="0.55000000000000004">
      <c r="A50" s="294"/>
      <c r="B50" s="271" t="s">
        <v>200</v>
      </c>
      <c r="C50" s="302" t="s">
        <v>87</v>
      </c>
      <c r="D50" s="303"/>
      <c r="E50" s="303"/>
      <c r="F50" s="133">
        <f>F35/($C$6+$C$7*0.5)</f>
        <v>22.5</v>
      </c>
      <c r="G50" s="133">
        <f t="shared" si="27"/>
        <v>22</v>
      </c>
      <c r="H50" s="133">
        <f t="shared" si="27"/>
        <v>22</v>
      </c>
      <c r="I50" s="133">
        <f t="shared" si="27"/>
        <v>22.5</v>
      </c>
      <c r="J50" s="133">
        <f t="shared" si="27"/>
        <v>50</v>
      </c>
      <c r="K50" s="133">
        <f t="shared" si="27"/>
        <v>45</v>
      </c>
      <c r="L50" s="133">
        <f t="shared" si="27"/>
        <v>22.5</v>
      </c>
      <c r="M50" s="133">
        <f t="shared" si="27"/>
        <v>50</v>
      </c>
      <c r="N50" s="133">
        <f t="shared" si="27"/>
        <v>45</v>
      </c>
      <c r="O50" s="133">
        <f t="shared" si="27"/>
        <v>65</v>
      </c>
      <c r="P50" s="133">
        <f t="shared" si="27"/>
        <v>50</v>
      </c>
      <c r="Q50" s="133">
        <f t="shared" si="27"/>
        <v>65</v>
      </c>
      <c r="R50" s="151">
        <f t="shared" si="28"/>
        <v>481.5</v>
      </c>
      <c r="U50" s="35"/>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row>
    <row r="51" spans="1:45" ht="29.25" customHeight="1" outlineLevel="1" x14ac:dyDescent="0.55000000000000004">
      <c r="A51" s="294"/>
      <c r="B51" s="272"/>
      <c r="C51" s="302" t="s">
        <v>88</v>
      </c>
      <c r="D51" s="303"/>
      <c r="E51" s="303"/>
      <c r="F51" s="133">
        <f t="shared" ref="F51:Q55" si="42">F36/($C$6+$C$7*0.5)</f>
        <v>30</v>
      </c>
      <c r="G51" s="133">
        <f t="shared" si="42"/>
        <v>7.5</v>
      </c>
      <c r="H51" s="133">
        <f t="shared" si="42"/>
        <v>7.5</v>
      </c>
      <c r="I51" s="133">
        <f t="shared" si="42"/>
        <v>30</v>
      </c>
      <c r="J51" s="133">
        <f t="shared" si="42"/>
        <v>35</v>
      </c>
      <c r="K51" s="133">
        <f t="shared" si="42"/>
        <v>41.25</v>
      </c>
      <c r="L51" s="133">
        <f t="shared" si="42"/>
        <v>30</v>
      </c>
      <c r="M51" s="133">
        <f t="shared" si="42"/>
        <v>35</v>
      </c>
      <c r="N51" s="133">
        <f t="shared" si="42"/>
        <v>41.25</v>
      </c>
      <c r="O51" s="133">
        <f t="shared" si="42"/>
        <v>37.5</v>
      </c>
      <c r="P51" s="133">
        <f t="shared" si="42"/>
        <v>52.5</v>
      </c>
      <c r="Q51" s="133">
        <f t="shared" si="42"/>
        <v>37.5</v>
      </c>
      <c r="R51" s="151">
        <f t="shared" si="28"/>
        <v>385</v>
      </c>
      <c r="U51" s="35"/>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row>
    <row r="52" spans="1:45" ht="29.25" customHeight="1" outlineLevel="1" x14ac:dyDescent="0.55000000000000004">
      <c r="A52" s="294"/>
      <c r="B52" s="290"/>
      <c r="C52" s="302" t="s">
        <v>45</v>
      </c>
      <c r="D52" s="303"/>
      <c r="E52" s="303"/>
      <c r="F52" s="133">
        <f t="shared" si="42"/>
        <v>52.5</v>
      </c>
      <c r="G52" s="133">
        <f t="shared" si="42"/>
        <v>29.5</v>
      </c>
      <c r="H52" s="133">
        <f t="shared" si="42"/>
        <v>29.5</v>
      </c>
      <c r="I52" s="133">
        <f t="shared" si="42"/>
        <v>52.5</v>
      </c>
      <c r="J52" s="133">
        <f t="shared" si="42"/>
        <v>85</v>
      </c>
      <c r="K52" s="133">
        <f t="shared" si="42"/>
        <v>86.25</v>
      </c>
      <c r="L52" s="133">
        <f t="shared" si="42"/>
        <v>52.5</v>
      </c>
      <c r="M52" s="133">
        <f t="shared" si="42"/>
        <v>85</v>
      </c>
      <c r="N52" s="133">
        <f t="shared" si="42"/>
        <v>86.25</v>
      </c>
      <c r="O52" s="133">
        <f t="shared" si="42"/>
        <v>102.5</v>
      </c>
      <c r="P52" s="133">
        <f t="shared" si="42"/>
        <v>102.5</v>
      </c>
      <c r="Q52" s="133">
        <f t="shared" si="42"/>
        <v>102.5</v>
      </c>
      <c r="R52" s="151">
        <f t="shared" si="28"/>
        <v>866.5</v>
      </c>
      <c r="U52" s="35"/>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row>
    <row r="53" spans="1:45" ht="29.25" customHeight="1" outlineLevel="1" x14ac:dyDescent="0.55000000000000004">
      <c r="A53" s="294"/>
      <c r="B53" s="271" t="s">
        <v>201</v>
      </c>
      <c r="C53" s="302" t="s">
        <v>87</v>
      </c>
      <c r="D53" s="303"/>
      <c r="E53" s="303"/>
      <c r="F53" s="133">
        <f t="shared" si="42"/>
        <v>22.5</v>
      </c>
      <c r="G53" s="133">
        <f t="shared" si="42"/>
        <v>22</v>
      </c>
      <c r="H53" s="133">
        <f t="shared" si="42"/>
        <v>22</v>
      </c>
      <c r="I53" s="133">
        <f t="shared" si="42"/>
        <v>22.5</v>
      </c>
      <c r="J53" s="133">
        <f t="shared" si="42"/>
        <v>50</v>
      </c>
      <c r="K53" s="133">
        <f t="shared" si="42"/>
        <v>45</v>
      </c>
      <c r="L53" s="133">
        <f t="shared" si="42"/>
        <v>22.5</v>
      </c>
      <c r="M53" s="133">
        <f t="shared" si="42"/>
        <v>50</v>
      </c>
      <c r="N53" s="133">
        <f t="shared" si="42"/>
        <v>45</v>
      </c>
      <c r="O53" s="133">
        <f t="shared" si="42"/>
        <v>65</v>
      </c>
      <c r="P53" s="133">
        <f t="shared" si="42"/>
        <v>50</v>
      </c>
      <c r="Q53" s="133">
        <f t="shared" si="42"/>
        <v>65</v>
      </c>
      <c r="R53" s="151">
        <f t="shared" si="28"/>
        <v>481.5</v>
      </c>
      <c r="U53" s="35"/>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row>
    <row r="54" spans="1:45" ht="29.25" customHeight="1" outlineLevel="1" x14ac:dyDescent="0.55000000000000004">
      <c r="A54" s="294"/>
      <c r="B54" s="272"/>
      <c r="C54" s="288" t="s">
        <v>88</v>
      </c>
      <c r="D54" s="289"/>
      <c r="E54" s="289"/>
      <c r="F54" s="152">
        <f t="shared" si="42"/>
        <v>30</v>
      </c>
      <c r="G54" s="133">
        <f t="shared" si="42"/>
        <v>7.5</v>
      </c>
      <c r="H54" s="133">
        <f t="shared" si="42"/>
        <v>7.5</v>
      </c>
      <c r="I54" s="133">
        <f t="shared" si="42"/>
        <v>30</v>
      </c>
      <c r="J54" s="133">
        <f t="shared" si="42"/>
        <v>35</v>
      </c>
      <c r="K54" s="133">
        <f t="shared" si="42"/>
        <v>41.25</v>
      </c>
      <c r="L54" s="133">
        <f t="shared" si="42"/>
        <v>30</v>
      </c>
      <c r="M54" s="133">
        <f t="shared" si="42"/>
        <v>35</v>
      </c>
      <c r="N54" s="133">
        <f t="shared" si="42"/>
        <v>41.25</v>
      </c>
      <c r="O54" s="133">
        <f t="shared" si="42"/>
        <v>37.5</v>
      </c>
      <c r="P54" s="133">
        <f t="shared" si="42"/>
        <v>52.5</v>
      </c>
      <c r="Q54" s="133">
        <f t="shared" si="42"/>
        <v>37.5</v>
      </c>
      <c r="R54" s="151">
        <f t="shared" si="28"/>
        <v>385</v>
      </c>
      <c r="U54" s="35"/>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row>
    <row r="55" spans="1:45" ht="29.25" customHeight="1" outlineLevel="1" x14ac:dyDescent="0.55000000000000004">
      <c r="A55" s="294"/>
      <c r="B55" s="272"/>
      <c r="C55" s="325" t="s">
        <v>45</v>
      </c>
      <c r="D55" s="325"/>
      <c r="E55" s="325"/>
      <c r="F55" s="133">
        <f t="shared" si="42"/>
        <v>52.5</v>
      </c>
      <c r="G55" s="133">
        <f>G40/($C$6+$C$7*0.5)</f>
        <v>29.5</v>
      </c>
      <c r="H55" s="133">
        <f t="shared" si="42"/>
        <v>29.5</v>
      </c>
      <c r="I55" s="133">
        <f t="shared" si="42"/>
        <v>52.5</v>
      </c>
      <c r="J55" s="133">
        <f t="shared" si="42"/>
        <v>85</v>
      </c>
      <c r="K55" s="133">
        <f t="shared" si="42"/>
        <v>86.25</v>
      </c>
      <c r="L55" s="133">
        <f t="shared" si="42"/>
        <v>52.5</v>
      </c>
      <c r="M55" s="133">
        <f t="shared" si="42"/>
        <v>85</v>
      </c>
      <c r="N55" s="133">
        <f t="shared" si="42"/>
        <v>86.25</v>
      </c>
      <c r="O55" s="133">
        <f t="shared" si="42"/>
        <v>102.5</v>
      </c>
      <c r="P55" s="133">
        <f t="shared" si="42"/>
        <v>102.5</v>
      </c>
      <c r="Q55" s="133">
        <f t="shared" si="42"/>
        <v>102.5</v>
      </c>
      <c r="R55" s="151">
        <f t="shared" si="28"/>
        <v>866.5</v>
      </c>
      <c r="U55" s="35"/>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row>
    <row r="56" spans="1:45" ht="29.25" customHeight="1" x14ac:dyDescent="0.55000000000000004">
      <c r="A56" s="294"/>
      <c r="B56" s="271" t="s">
        <v>202</v>
      </c>
      <c r="C56" s="326" t="s">
        <v>91</v>
      </c>
      <c r="D56" s="326"/>
      <c r="E56" s="327"/>
      <c r="F56" s="132">
        <f>F41/($C$6+$C$7*0.5)</f>
        <v>87.5</v>
      </c>
      <c r="G56" s="133">
        <f t="shared" ref="G56:Q57" si="43">G41/($C$6+$C$7*0.5)</f>
        <v>88</v>
      </c>
      <c r="H56" s="133">
        <f t="shared" si="43"/>
        <v>88</v>
      </c>
      <c r="I56" s="133">
        <f t="shared" si="43"/>
        <v>140</v>
      </c>
      <c r="J56" s="133">
        <f t="shared" si="43"/>
        <v>172</v>
      </c>
      <c r="K56" s="133">
        <f t="shared" si="43"/>
        <v>157</v>
      </c>
      <c r="L56" s="133">
        <f t="shared" si="43"/>
        <v>112.5</v>
      </c>
      <c r="M56" s="133">
        <f t="shared" si="43"/>
        <v>172.5</v>
      </c>
      <c r="N56" s="133">
        <f t="shared" si="43"/>
        <v>185</v>
      </c>
      <c r="O56" s="133">
        <f t="shared" si="43"/>
        <v>240</v>
      </c>
      <c r="P56" s="133">
        <f t="shared" si="43"/>
        <v>215</v>
      </c>
      <c r="Q56" s="133">
        <f t="shared" si="43"/>
        <v>245</v>
      </c>
      <c r="R56" s="151">
        <f t="shared" si="28"/>
        <v>1902.5</v>
      </c>
      <c r="U56" s="35"/>
      <c r="V56" s="35" t="s">
        <v>209</v>
      </c>
      <c r="W56" s="35"/>
      <c r="X56" s="35" t="s">
        <v>210</v>
      </c>
      <c r="Y56" s="35"/>
      <c r="Z56" s="35" t="s">
        <v>211</v>
      </c>
      <c r="AA56" s="35"/>
      <c r="AB56" s="35" t="s">
        <v>212</v>
      </c>
      <c r="AC56" s="35"/>
      <c r="AD56" s="35" t="s">
        <v>213</v>
      </c>
      <c r="AE56" s="35"/>
      <c r="AF56" s="35" t="s">
        <v>214</v>
      </c>
      <c r="AG56" s="35"/>
      <c r="AH56" s="35" t="s">
        <v>215</v>
      </c>
      <c r="AI56" s="35"/>
      <c r="AJ56" s="35" t="s">
        <v>216</v>
      </c>
      <c r="AK56" s="35"/>
      <c r="AL56" s="35" t="s">
        <v>217</v>
      </c>
      <c r="AM56" s="35"/>
      <c r="AN56" s="35" t="s">
        <v>218</v>
      </c>
      <c r="AO56" s="35"/>
      <c r="AP56" s="35" t="s">
        <v>219</v>
      </c>
      <c r="AQ56" s="35"/>
      <c r="AR56" s="35" t="s">
        <v>220</v>
      </c>
      <c r="AS56" s="35"/>
    </row>
    <row r="57" spans="1:45" ht="29.25" customHeight="1" x14ac:dyDescent="0.55000000000000004">
      <c r="A57" s="294"/>
      <c r="B57" s="272"/>
      <c r="C57" s="328" t="s">
        <v>92</v>
      </c>
      <c r="D57" s="328"/>
      <c r="E57" s="328"/>
      <c r="F57" s="153">
        <f>F42/($C$6+$C$7*0.5)</f>
        <v>100</v>
      </c>
      <c r="G57" s="153">
        <f t="shared" si="43"/>
        <v>30</v>
      </c>
      <c r="H57" s="153">
        <f t="shared" si="43"/>
        <v>30</v>
      </c>
      <c r="I57" s="153">
        <f t="shared" si="43"/>
        <v>96.25</v>
      </c>
      <c r="J57" s="153">
        <f t="shared" si="43"/>
        <v>112.5</v>
      </c>
      <c r="K57" s="153">
        <f t="shared" si="43"/>
        <v>131.25</v>
      </c>
      <c r="L57" s="153">
        <f t="shared" si="43"/>
        <v>90</v>
      </c>
      <c r="M57" s="153">
        <f t="shared" si="43"/>
        <v>135</v>
      </c>
      <c r="N57" s="153">
        <f t="shared" si="43"/>
        <v>158.75</v>
      </c>
      <c r="O57" s="153">
        <f t="shared" si="43"/>
        <v>153.75</v>
      </c>
      <c r="P57" s="153">
        <f t="shared" si="43"/>
        <v>195</v>
      </c>
      <c r="Q57" s="153">
        <f t="shared" si="43"/>
        <v>165</v>
      </c>
      <c r="R57" s="13">
        <f t="shared" si="28"/>
        <v>1397.5</v>
      </c>
      <c r="U57" s="35"/>
      <c r="V57" s="35" t="s">
        <v>207</v>
      </c>
      <c r="W57" s="35"/>
      <c r="X57" s="35" t="s">
        <v>208</v>
      </c>
      <c r="Y57" s="35"/>
      <c r="Z57" s="35" t="s">
        <v>47</v>
      </c>
      <c r="AA57" s="35"/>
      <c r="AB57" s="35" t="s">
        <v>48</v>
      </c>
      <c r="AC57" s="35"/>
      <c r="AD57" s="35" t="s">
        <v>49</v>
      </c>
      <c r="AE57" s="35"/>
      <c r="AF57" s="35" t="s">
        <v>50</v>
      </c>
      <c r="AG57" s="35"/>
      <c r="AH57" s="35" t="s">
        <v>51</v>
      </c>
      <c r="AI57" s="35"/>
      <c r="AJ57" s="35" t="s">
        <v>52</v>
      </c>
      <c r="AK57" s="35"/>
      <c r="AL57" s="35" t="s">
        <v>53</v>
      </c>
      <c r="AM57" s="35"/>
      <c r="AN57" s="35" t="s">
        <v>64</v>
      </c>
      <c r="AO57" s="35"/>
      <c r="AP57" s="35" t="s">
        <v>65</v>
      </c>
      <c r="AQ57" s="35"/>
      <c r="AR57" s="35" t="s">
        <v>79</v>
      </c>
      <c r="AS57" s="35"/>
    </row>
    <row r="58" spans="1:45" ht="29.25" customHeight="1" thickBot="1" x14ac:dyDescent="0.6">
      <c r="A58" s="348"/>
      <c r="B58" s="343"/>
      <c r="C58" s="344" t="s">
        <v>19</v>
      </c>
      <c r="D58" s="344"/>
      <c r="E58" s="344"/>
      <c r="F58" s="154">
        <f t="shared" ref="F58:Q58" si="44">SUM(F56,F57)</f>
        <v>187.5</v>
      </c>
      <c r="G58" s="154">
        <f t="shared" si="44"/>
        <v>118</v>
      </c>
      <c r="H58" s="154">
        <f t="shared" si="44"/>
        <v>118</v>
      </c>
      <c r="I58" s="154">
        <f t="shared" si="44"/>
        <v>236.25</v>
      </c>
      <c r="J58" s="154">
        <f t="shared" si="44"/>
        <v>284.5</v>
      </c>
      <c r="K58" s="154">
        <f t="shared" si="44"/>
        <v>288.25</v>
      </c>
      <c r="L58" s="154">
        <f t="shared" si="44"/>
        <v>202.5</v>
      </c>
      <c r="M58" s="154">
        <f t="shared" si="44"/>
        <v>307.5</v>
      </c>
      <c r="N58" s="154">
        <f t="shared" si="44"/>
        <v>343.75</v>
      </c>
      <c r="O58" s="154">
        <f t="shared" si="44"/>
        <v>393.75</v>
      </c>
      <c r="P58" s="154">
        <f t="shared" si="44"/>
        <v>410</v>
      </c>
      <c r="Q58" s="154">
        <f t="shared" si="44"/>
        <v>410</v>
      </c>
      <c r="R58" s="155">
        <f t="shared" si="28"/>
        <v>3300</v>
      </c>
      <c r="U58" s="35"/>
      <c r="V58" s="35" t="s">
        <v>94</v>
      </c>
      <c r="W58" s="35" t="s">
        <v>93</v>
      </c>
      <c r="X58" s="35" t="s">
        <v>94</v>
      </c>
      <c r="Y58" s="35" t="s">
        <v>93</v>
      </c>
      <c r="Z58" s="35" t="s">
        <v>94</v>
      </c>
      <c r="AA58" s="35" t="s">
        <v>93</v>
      </c>
      <c r="AB58" s="35" t="s">
        <v>94</v>
      </c>
      <c r="AC58" s="35" t="s">
        <v>93</v>
      </c>
      <c r="AD58" s="35" t="s">
        <v>94</v>
      </c>
      <c r="AE58" s="35" t="s">
        <v>93</v>
      </c>
      <c r="AF58" s="35" t="s">
        <v>94</v>
      </c>
      <c r="AG58" s="35" t="s">
        <v>93</v>
      </c>
      <c r="AH58" s="35" t="s">
        <v>94</v>
      </c>
      <c r="AI58" s="35" t="s">
        <v>93</v>
      </c>
      <c r="AJ58" s="35" t="s">
        <v>94</v>
      </c>
      <c r="AK58" s="35" t="s">
        <v>93</v>
      </c>
      <c r="AL58" s="35" t="s">
        <v>94</v>
      </c>
      <c r="AM58" s="35" t="s">
        <v>93</v>
      </c>
      <c r="AN58" s="35" t="s">
        <v>94</v>
      </c>
      <c r="AO58" s="35" t="s">
        <v>93</v>
      </c>
      <c r="AP58" s="35" t="s">
        <v>94</v>
      </c>
      <c r="AQ58" s="35" t="s">
        <v>93</v>
      </c>
      <c r="AR58" s="35" t="s">
        <v>94</v>
      </c>
      <c r="AS58" s="35" t="s">
        <v>93</v>
      </c>
    </row>
    <row r="59" spans="1:45" x14ac:dyDescent="0.55000000000000004">
      <c r="A59" s="46"/>
      <c r="B59" s="47"/>
      <c r="C59" s="46"/>
      <c r="D59" s="46"/>
      <c r="E59" s="46"/>
      <c r="F59" s="46"/>
      <c r="G59" s="46"/>
      <c r="H59" s="48"/>
      <c r="I59" s="48"/>
      <c r="J59" s="48"/>
      <c r="K59" s="48"/>
      <c r="L59" s="48"/>
      <c r="M59" s="48"/>
      <c r="N59" s="48"/>
      <c r="O59" s="48"/>
      <c r="P59" s="48"/>
      <c r="Q59" s="48"/>
      <c r="R59" s="42"/>
      <c r="U59" s="35" t="s">
        <v>75</v>
      </c>
      <c r="V59" s="36">
        <v>10</v>
      </c>
      <c r="W59" s="36">
        <v>10</v>
      </c>
      <c r="X59" s="36">
        <v>10</v>
      </c>
      <c r="Y59" s="36">
        <v>10</v>
      </c>
      <c r="Z59" s="36">
        <v>10</v>
      </c>
      <c r="AA59" s="36">
        <v>10</v>
      </c>
      <c r="AB59" s="36">
        <v>10</v>
      </c>
      <c r="AC59" s="36">
        <v>10</v>
      </c>
      <c r="AD59" s="36">
        <v>10</v>
      </c>
      <c r="AE59" s="36">
        <v>10</v>
      </c>
      <c r="AF59" s="36">
        <v>10</v>
      </c>
      <c r="AG59" s="36">
        <v>10</v>
      </c>
      <c r="AH59" s="36">
        <v>10</v>
      </c>
      <c r="AI59" s="36">
        <v>10</v>
      </c>
      <c r="AJ59" s="36">
        <v>10</v>
      </c>
      <c r="AK59" s="36">
        <v>10</v>
      </c>
      <c r="AL59" s="36">
        <v>10</v>
      </c>
      <c r="AM59" s="36">
        <v>10</v>
      </c>
      <c r="AN59" s="36">
        <v>10</v>
      </c>
      <c r="AO59" s="36">
        <v>10</v>
      </c>
      <c r="AP59" s="36">
        <v>10</v>
      </c>
      <c r="AQ59" s="36">
        <v>10</v>
      </c>
      <c r="AR59" s="36">
        <v>10</v>
      </c>
      <c r="AS59" s="36">
        <v>10</v>
      </c>
    </row>
    <row r="60" spans="1:45" ht="29.25" customHeight="1" x14ac:dyDescent="0.55000000000000004">
      <c r="A60" s="3" t="s">
        <v>243</v>
      </c>
      <c r="B60" s="1"/>
      <c r="C60" s="1"/>
      <c r="D60" s="1"/>
      <c r="E60" s="1"/>
      <c r="F60" s="1"/>
      <c r="G60" s="1"/>
      <c r="H60" s="1"/>
      <c r="I60" s="1"/>
      <c r="J60" s="1"/>
      <c r="K60" s="1"/>
      <c r="L60" s="1"/>
      <c r="M60" s="1"/>
      <c r="N60" s="1"/>
      <c r="O60" s="1"/>
      <c r="P60" s="1"/>
      <c r="Q60" s="1"/>
      <c r="R60" s="1"/>
      <c r="U60" s="35" t="s">
        <v>56</v>
      </c>
      <c r="V60" s="35" t="s">
        <v>207</v>
      </c>
      <c r="W60" s="35"/>
      <c r="X60" s="35" t="s">
        <v>208</v>
      </c>
      <c r="Y60" s="35"/>
      <c r="Z60" s="35" t="s">
        <v>47</v>
      </c>
      <c r="AA60" s="35"/>
      <c r="AB60" s="35" t="s">
        <v>48</v>
      </c>
      <c r="AC60" s="35"/>
      <c r="AD60" s="35" t="s">
        <v>49</v>
      </c>
      <c r="AE60" s="35"/>
      <c r="AF60" s="35" t="s">
        <v>50</v>
      </c>
      <c r="AG60" s="35"/>
      <c r="AH60" s="35" t="s">
        <v>51</v>
      </c>
      <c r="AI60" s="35"/>
      <c r="AJ60" s="35" t="s">
        <v>52</v>
      </c>
      <c r="AK60" s="35"/>
      <c r="AL60" s="35" t="s">
        <v>53</v>
      </c>
      <c r="AM60" s="35"/>
      <c r="AN60" s="35" t="s">
        <v>64</v>
      </c>
      <c r="AO60" s="35"/>
      <c r="AP60" s="35" t="s">
        <v>65</v>
      </c>
      <c r="AQ60" s="35"/>
      <c r="AR60" s="35" t="s">
        <v>79</v>
      </c>
      <c r="AS60" s="35"/>
    </row>
    <row r="61" spans="1:45" ht="29.25" customHeight="1" thickBot="1" x14ac:dyDescent="0.6">
      <c r="A61" s="2" t="s">
        <v>0</v>
      </c>
      <c r="B61" s="3"/>
      <c r="C61" s="3"/>
      <c r="D61" s="3"/>
      <c r="E61" s="3"/>
      <c r="F61" s="3"/>
      <c r="G61" s="3"/>
      <c r="H61" s="1"/>
      <c r="I61" s="1"/>
      <c r="J61" s="1"/>
      <c r="K61" s="1"/>
      <c r="L61" s="1"/>
      <c r="M61" s="1"/>
      <c r="N61" s="1"/>
      <c r="O61" s="1"/>
      <c r="P61" s="1"/>
      <c r="Q61" s="1"/>
      <c r="R61" s="1"/>
      <c r="U61" s="35"/>
      <c r="V61" s="35" t="s">
        <v>94</v>
      </c>
      <c r="W61" s="35" t="s">
        <v>93</v>
      </c>
      <c r="X61" s="35" t="s">
        <v>94</v>
      </c>
      <c r="Y61" s="35" t="s">
        <v>93</v>
      </c>
      <c r="Z61" s="35" t="s">
        <v>94</v>
      </c>
      <c r="AA61" s="35" t="s">
        <v>93</v>
      </c>
      <c r="AB61" s="35" t="s">
        <v>94</v>
      </c>
      <c r="AC61" s="35" t="s">
        <v>93</v>
      </c>
      <c r="AD61" s="35" t="s">
        <v>94</v>
      </c>
      <c r="AE61" s="35" t="s">
        <v>93</v>
      </c>
      <c r="AF61" s="35" t="s">
        <v>94</v>
      </c>
      <c r="AG61" s="35" t="s">
        <v>93</v>
      </c>
      <c r="AH61" s="35" t="s">
        <v>94</v>
      </c>
      <c r="AI61" s="35" t="s">
        <v>93</v>
      </c>
      <c r="AJ61" s="35" t="s">
        <v>94</v>
      </c>
      <c r="AK61" s="35" t="s">
        <v>93</v>
      </c>
      <c r="AL61" s="35" t="s">
        <v>94</v>
      </c>
      <c r="AM61" s="35" t="s">
        <v>93</v>
      </c>
      <c r="AN61" s="35" t="s">
        <v>94</v>
      </c>
      <c r="AO61" s="35" t="s">
        <v>93</v>
      </c>
      <c r="AP61" s="35" t="s">
        <v>94</v>
      </c>
      <c r="AQ61" s="35" t="s">
        <v>93</v>
      </c>
      <c r="AR61" s="35" t="s">
        <v>94</v>
      </c>
      <c r="AS61" s="35" t="s">
        <v>93</v>
      </c>
    </row>
    <row r="62" spans="1:45" ht="29.25" customHeight="1" thickBot="1" x14ac:dyDescent="0.6">
      <c r="A62" s="2" t="s">
        <v>146</v>
      </c>
      <c r="B62" s="65" t="s">
        <v>87</v>
      </c>
      <c r="C62" s="82">
        <v>750</v>
      </c>
      <c r="D62" s="55" t="s">
        <v>44</v>
      </c>
      <c r="E62" s="3"/>
      <c r="F62" s="3"/>
      <c r="G62" s="3"/>
      <c r="I62" s="3"/>
      <c r="J62" s="1"/>
      <c r="L62" s="3"/>
      <c r="M62" s="3" t="s">
        <v>1</v>
      </c>
      <c r="P62" s="4" t="s">
        <v>2</v>
      </c>
      <c r="Q62" s="5">
        <v>0.16</v>
      </c>
      <c r="R62" s="6"/>
      <c r="U62" s="35" t="s">
        <v>89</v>
      </c>
      <c r="V62" s="36">
        <f>F102</f>
        <v>262</v>
      </c>
      <c r="W62" s="36">
        <f>F41</f>
        <v>350</v>
      </c>
      <c r="X62" s="36">
        <f>V62+G102</f>
        <v>644</v>
      </c>
      <c r="Y62" s="36">
        <f>W62+G41</f>
        <v>702</v>
      </c>
      <c r="Z62" s="36">
        <f>X62+H102</f>
        <v>893</v>
      </c>
      <c r="AA62" s="36">
        <f>Y62+H41</f>
        <v>1054</v>
      </c>
      <c r="AB62" s="36">
        <f>Z62+I102</f>
        <v>1275</v>
      </c>
      <c r="AC62" s="36">
        <f>AA62+I41</f>
        <v>1614</v>
      </c>
      <c r="AD62" s="36">
        <f>AB62+J102</f>
        <v>1537</v>
      </c>
      <c r="AE62" s="36">
        <f>AC62+J41</f>
        <v>2302</v>
      </c>
      <c r="AF62" s="36">
        <f>AD62+K102</f>
        <v>2034</v>
      </c>
      <c r="AG62" s="36">
        <f>AE62+K41</f>
        <v>2930</v>
      </c>
      <c r="AH62" s="36">
        <f>AF62+L102</f>
        <v>2296</v>
      </c>
      <c r="AI62" s="36">
        <f>AG62+L41</f>
        <v>3380</v>
      </c>
      <c r="AJ62" s="36">
        <f>AH62+M102</f>
        <v>2678</v>
      </c>
      <c r="AK62" s="36">
        <f>AI62+M41</f>
        <v>4070</v>
      </c>
      <c r="AL62" s="36">
        <f>AJ62+N102</f>
        <v>2927</v>
      </c>
      <c r="AM62" s="36">
        <f>AK62+N41</f>
        <v>4810</v>
      </c>
      <c r="AN62" s="36">
        <f>AL62+O102</f>
        <v>3309</v>
      </c>
      <c r="AO62" s="36">
        <f>AM62+O41</f>
        <v>5770</v>
      </c>
      <c r="AP62" s="36">
        <f>AN62+P102</f>
        <v>3571</v>
      </c>
      <c r="AQ62" s="36">
        <f>AO62+P41</f>
        <v>6630</v>
      </c>
      <c r="AR62" s="36">
        <f>AP62+Q102</f>
        <v>4068</v>
      </c>
      <c r="AS62" s="36">
        <f>AQ62+Q41</f>
        <v>7610</v>
      </c>
    </row>
    <row r="63" spans="1:45" ht="29.25" customHeight="1" thickBot="1" x14ac:dyDescent="0.6">
      <c r="A63" s="2"/>
      <c r="B63" s="65" t="s">
        <v>88</v>
      </c>
      <c r="C63" s="82">
        <v>420</v>
      </c>
      <c r="D63" s="55" t="s">
        <v>44</v>
      </c>
      <c r="E63" s="3"/>
      <c r="F63" s="3"/>
      <c r="G63" s="3"/>
      <c r="I63" s="3"/>
      <c r="J63" s="1"/>
      <c r="L63" s="3"/>
      <c r="M63" s="3" t="s">
        <v>76</v>
      </c>
      <c r="P63" s="4" t="s">
        <v>2</v>
      </c>
      <c r="Q63" s="7">
        <v>0.12</v>
      </c>
      <c r="R63" s="8" t="s">
        <v>3</v>
      </c>
      <c r="U63" s="35" t="s">
        <v>90</v>
      </c>
      <c r="V63" s="36">
        <f t="shared" ref="V63:V64" si="45">F103</f>
        <v>208</v>
      </c>
      <c r="W63" s="36">
        <f t="shared" ref="W63:W64" si="46">F42</f>
        <v>400</v>
      </c>
      <c r="X63" s="36">
        <f>V63+G103</f>
        <v>474</v>
      </c>
      <c r="Y63" s="36">
        <f t="shared" ref="Y63:Y64" si="47">W63+G42</f>
        <v>520</v>
      </c>
      <c r="Z63" s="36">
        <f>X63+H103</f>
        <v>706</v>
      </c>
      <c r="AA63" s="36">
        <f t="shared" ref="AA63:AA64" si="48">Y63+H42</f>
        <v>640</v>
      </c>
      <c r="AB63" s="36">
        <f>Z63+I103</f>
        <v>984</v>
      </c>
      <c r="AC63" s="36">
        <f t="shared" ref="AC63:AC64" si="49">AA63+I42</f>
        <v>1025</v>
      </c>
      <c r="AD63" s="36">
        <f>AB63+J103</f>
        <v>1180</v>
      </c>
      <c r="AE63" s="36">
        <f t="shared" ref="AE63:AE64" si="50">AC63+J42</f>
        <v>1475</v>
      </c>
      <c r="AF63" s="36">
        <f>AD63+K103</f>
        <v>1482</v>
      </c>
      <c r="AG63" s="36">
        <f t="shared" ref="AG63:AG64" si="51">AE63+K42</f>
        <v>2000</v>
      </c>
      <c r="AH63" s="36">
        <f>AF63+L103</f>
        <v>1690</v>
      </c>
      <c r="AI63" s="36">
        <f t="shared" ref="AI63:AI64" si="52">AG63+L42</f>
        <v>2360</v>
      </c>
      <c r="AJ63" s="36">
        <f>AH63+M103</f>
        <v>1956</v>
      </c>
      <c r="AK63" s="36">
        <f t="shared" ref="AK63:AK64" si="53">AI63+M42</f>
        <v>2900</v>
      </c>
      <c r="AL63" s="36">
        <f>AJ63+N103</f>
        <v>2188</v>
      </c>
      <c r="AM63" s="36">
        <f t="shared" ref="AM63:AM64" si="54">AK63+N42</f>
        <v>3535</v>
      </c>
      <c r="AN63" s="36">
        <f>AL63+O103</f>
        <v>2466</v>
      </c>
      <c r="AO63" s="36">
        <f t="shared" ref="AO63:AO64" si="55">AM63+O42</f>
        <v>4150</v>
      </c>
      <c r="AP63" s="36">
        <f>AN63+P103</f>
        <v>2662</v>
      </c>
      <c r="AQ63" s="36">
        <f t="shared" ref="AQ63:AQ64" si="56">AO63+P42</f>
        <v>4930</v>
      </c>
      <c r="AR63" s="36">
        <f>AP63+Q103</f>
        <v>2964</v>
      </c>
      <c r="AS63" s="36">
        <f t="shared" ref="AS63:AS64" si="57">AQ63+Q42</f>
        <v>5590</v>
      </c>
    </row>
    <row r="64" spans="1:45" ht="29.25" customHeight="1" thickBot="1" x14ac:dyDescent="0.6">
      <c r="A64" s="2" t="s">
        <v>147</v>
      </c>
      <c r="B64" s="65" t="s">
        <v>87</v>
      </c>
      <c r="C64" s="82">
        <v>600</v>
      </c>
      <c r="D64" s="55" t="s">
        <v>44</v>
      </c>
      <c r="E64" s="3"/>
      <c r="F64" s="3"/>
      <c r="G64" s="3"/>
      <c r="I64" s="3"/>
      <c r="J64" s="1"/>
      <c r="L64" s="3"/>
      <c r="M64" s="3"/>
      <c r="P64" s="4"/>
      <c r="Q64" s="73"/>
      <c r="R64" s="156"/>
      <c r="U64" s="35" t="s">
        <v>54</v>
      </c>
      <c r="V64" s="36">
        <f t="shared" si="45"/>
        <v>470</v>
      </c>
      <c r="W64" s="36">
        <f t="shared" si="46"/>
        <v>750</v>
      </c>
      <c r="X64" s="36">
        <f>V64+G104</f>
        <v>1118</v>
      </c>
      <c r="Y64" s="36">
        <f t="shared" si="47"/>
        <v>1222</v>
      </c>
      <c r="Z64" s="36">
        <f>X64+H104</f>
        <v>1599</v>
      </c>
      <c r="AA64" s="36">
        <f t="shared" si="48"/>
        <v>1694</v>
      </c>
      <c r="AB64" s="36">
        <f>Z64+I104</f>
        <v>2259</v>
      </c>
      <c r="AC64" s="36">
        <f t="shared" si="49"/>
        <v>2639</v>
      </c>
      <c r="AD64" s="36">
        <f>AB64+J104</f>
        <v>2717</v>
      </c>
      <c r="AE64" s="36">
        <f t="shared" si="50"/>
        <v>3777</v>
      </c>
      <c r="AF64" s="36">
        <f>AD64+K104</f>
        <v>3516</v>
      </c>
      <c r="AG64" s="36">
        <f t="shared" si="51"/>
        <v>4930</v>
      </c>
      <c r="AH64" s="36">
        <f>AF64+L104</f>
        <v>3986</v>
      </c>
      <c r="AI64" s="36">
        <f t="shared" si="52"/>
        <v>5740</v>
      </c>
      <c r="AJ64" s="36">
        <f>AH64+M104</f>
        <v>4634</v>
      </c>
      <c r="AK64" s="36">
        <f t="shared" si="53"/>
        <v>6970</v>
      </c>
      <c r="AL64" s="36">
        <f>AJ64+N104</f>
        <v>5115</v>
      </c>
      <c r="AM64" s="36">
        <f t="shared" si="54"/>
        <v>8345</v>
      </c>
      <c r="AN64" s="36">
        <f>AL64+O104</f>
        <v>5775</v>
      </c>
      <c r="AO64" s="36">
        <f t="shared" si="55"/>
        <v>9920</v>
      </c>
      <c r="AP64" s="36">
        <f>AN64+P104</f>
        <v>6233</v>
      </c>
      <c r="AQ64" s="36">
        <f t="shared" si="56"/>
        <v>11560</v>
      </c>
      <c r="AR64" s="36">
        <f>AP64+Q104</f>
        <v>7032</v>
      </c>
      <c r="AS64" s="36">
        <f t="shared" si="57"/>
        <v>13200</v>
      </c>
    </row>
    <row r="65" spans="1:45" ht="29.25" customHeight="1" thickBot="1" x14ac:dyDescent="0.6">
      <c r="A65" s="2"/>
      <c r="B65" s="65" t="s">
        <v>88</v>
      </c>
      <c r="C65" s="82">
        <v>250</v>
      </c>
      <c r="D65" s="55" t="s">
        <v>44</v>
      </c>
      <c r="E65" s="3"/>
      <c r="F65" s="3"/>
      <c r="G65" s="3"/>
      <c r="I65" s="3"/>
      <c r="J65" s="1"/>
      <c r="L65" s="3"/>
      <c r="M65" s="3"/>
      <c r="P65" s="4"/>
      <c r="Q65" s="73"/>
      <c r="R65" s="156"/>
      <c r="U65" s="35"/>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row>
    <row r="66" spans="1:45" ht="29.25" customHeight="1" thickBot="1" x14ac:dyDescent="0.6">
      <c r="A66" s="2" t="s">
        <v>148</v>
      </c>
      <c r="B66" s="65" t="s">
        <v>87</v>
      </c>
      <c r="C66" s="82">
        <v>800</v>
      </c>
      <c r="D66" s="55" t="s">
        <v>44</v>
      </c>
      <c r="E66" s="3"/>
      <c r="F66" s="3"/>
      <c r="G66" s="3"/>
      <c r="I66" s="3"/>
      <c r="J66" s="1"/>
      <c r="L66" s="3"/>
      <c r="M66" s="3"/>
      <c r="P66" s="4"/>
      <c r="Q66" s="73"/>
      <c r="R66" s="156"/>
      <c r="U66" s="35"/>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row>
    <row r="67" spans="1:45" ht="29.25" customHeight="1" thickBot="1" x14ac:dyDescent="0.6">
      <c r="A67" s="2"/>
      <c r="B67" s="65" t="s">
        <v>88</v>
      </c>
      <c r="C67" s="82">
        <v>450</v>
      </c>
      <c r="D67" s="55" t="s">
        <v>44</v>
      </c>
      <c r="E67" s="3"/>
      <c r="F67" s="3"/>
      <c r="G67" s="3"/>
      <c r="I67" s="3"/>
      <c r="J67" s="1"/>
      <c r="L67" s="3"/>
      <c r="M67" s="3"/>
      <c r="P67" s="4"/>
      <c r="Q67" s="73"/>
      <c r="R67" s="156"/>
      <c r="U67" s="35"/>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row>
    <row r="68" spans="1:45" ht="29.25" customHeight="1" thickBot="1" x14ac:dyDescent="0.6">
      <c r="A68" s="2" t="s">
        <v>149</v>
      </c>
      <c r="B68" s="65" t="s">
        <v>87</v>
      </c>
      <c r="C68" s="82">
        <v>520</v>
      </c>
      <c r="D68" s="55" t="s">
        <v>44</v>
      </c>
      <c r="E68" s="3"/>
      <c r="F68" s="3"/>
      <c r="G68" s="3"/>
      <c r="I68" s="3"/>
      <c r="J68" s="1"/>
      <c r="L68" s="3"/>
      <c r="M68" s="3"/>
      <c r="P68" s="4"/>
      <c r="Q68" s="73"/>
      <c r="R68" s="156"/>
      <c r="U68" s="35"/>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row>
    <row r="69" spans="1:45" ht="29.25" customHeight="1" thickBot="1" x14ac:dyDescent="0.6">
      <c r="A69" s="3"/>
      <c r="B69" s="65" t="s">
        <v>88</v>
      </c>
      <c r="C69" s="82">
        <v>150</v>
      </c>
      <c r="D69" s="55" t="s">
        <v>44</v>
      </c>
      <c r="E69" s="3"/>
      <c r="F69" s="3"/>
      <c r="G69" s="3"/>
      <c r="I69" s="3"/>
      <c r="J69" s="1"/>
      <c r="L69" s="3"/>
      <c r="M69" s="3"/>
      <c r="P69" s="4"/>
      <c r="Q69" s="73"/>
      <c r="R69" s="156"/>
      <c r="U69" s="35"/>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row>
    <row r="70" spans="1:45" ht="29.25" customHeight="1" x14ac:dyDescent="0.55000000000000004">
      <c r="A70" s="1"/>
      <c r="B70" s="32" t="s">
        <v>203</v>
      </c>
      <c r="C70" s="1"/>
      <c r="D70" s="1"/>
      <c r="E70" s="3"/>
      <c r="F70" s="3"/>
      <c r="G70" s="3"/>
      <c r="I70" s="3"/>
      <c r="J70" s="1"/>
      <c r="L70" s="3"/>
      <c r="M70" s="3"/>
      <c r="P70" s="4"/>
      <c r="Q70" s="73"/>
      <c r="R70" s="156"/>
      <c r="U70" s="35"/>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row>
    <row r="71" spans="1:45" ht="12.75" customHeight="1" x14ac:dyDescent="0.55000000000000004">
      <c r="A71" s="1"/>
      <c r="B71" s="32"/>
      <c r="C71" s="1"/>
      <c r="D71" s="1"/>
      <c r="E71" s="1"/>
      <c r="F71" s="1"/>
      <c r="G71" s="1"/>
      <c r="H71" s="1"/>
      <c r="I71" s="1"/>
      <c r="J71" s="1"/>
      <c r="K71" s="1"/>
      <c r="L71" s="1"/>
      <c r="M71" s="1"/>
      <c r="N71" s="1"/>
      <c r="O71" s="1"/>
      <c r="P71" s="1"/>
      <c r="Q71" s="1"/>
      <c r="R71" s="1"/>
      <c r="U71" s="35"/>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row>
    <row r="72" spans="1:45" ht="29.25" customHeight="1" thickBot="1" x14ac:dyDescent="0.6">
      <c r="A72" s="1" t="s">
        <v>4</v>
      </c>
      <c r="B72" s="9"/>
      <c r="C72" s="1"/>
      <c r="D72" s="1"/>
      <c r="E72" s="1"/>
      <c r="F72" s="1"/>
      <c r="G72" s="1"/>
      <c r="H72" s="1"/>
      <c r="I72" s="1"/>
      <c r="J72" s="1"/>
      <c r="K72" s="1"/>
      <c r="L72" s="1"/>
      <c r="M72" s="1"/>
      <c r="N72" s="1"/>
      <c r="O72" s="1"/>
      <c r="P72" s="1"/>
      <c r="Q72" s="1"/>
      <c r="R72" s="1"/>
      <c r="U72" s="35" t="s">
        <v>75</v>
      </c>
      <c r="V72" s="36">
        <v>1</v>
      </c>
      <c r="W72" s="36">
        <v>1</v>
      </c>
      <c r="X72" s="36">
        <v>1</v>
      </c>
      <c r="Y72" s="36">
        <v>1</v>
      </c>
      <c r="Z72" s="36">
        <v>1</v>
      </c>
      <c r="AA72" s="36">
        <v>1</v>
      </c>
      <c r="AB72" s="36">
        <v>1</v>
      </c>
      <c r="AC72" s="36">
        <v>1</v>
      </c>
      <c r="AD72" s="36">
        <v>1</v>
      </c>
      <c r="AE72" s="36">
        <v>1</v>
      </c>
      <c r="AF72" s="36">
        <v>1</v>
      </c>
      <c r="AG72" s="36">
        <v>1</v>
      </c>
      <c r="AH72" s="36">
        <v>1</v>
      </c>
      <c r="AI72" s="36">
        <v>1</v>
      </c>
      <c r="AJ72" s="36">
        <v>1</v>
      </c>
      <c r="AK72" s="36">
        <v>1</v>
      </c>
      <c r="AL72" s="36">
        <v>1</v>
      </c>
      <c r="AM72" s="36">
        <v>1</v>
      </c>
      <c r="AN72" s="36">
        <v>1</v>
      </c>
      <c r="AO72" s="36">
        <v>1</v>
      </c>
      <c r="AP72" s="36">
        <v>1</v>
      </c>
      <c r="AQ72" s="36">
        <v>1</v>
      </c>
      <c r="AR72" s="36">
        <v>1</v>
      </c>
      <c r="AS72" s="36">
        <v>1</v>
      </c>
    </row>
    <row r="73" spans="1:45" ht="29.25" customHeight="1" x14ac:dyDescent="0.55000000000000004">
      <c r="A73" s="29" t="s">
        <v>6</v>
      </c>
      <c r="B73" s="1"/>
      <c r="C73" s="1"/>
      <c r="D73" s="1"/>
      <c r="E73" s="1"/>
      <c r="F73" s="335" t="s">
        <v>95</v>
      </c>
      <c r="G73" s="336"/>
      <c r="H73" s="336"/>
      <c r="I73" s="336"/>
      <c r="J73" s="336"/>
      <c r="K73" s="336"/>
      <c r="L73" s="336"/>
      <c r="M73" s="336"/>
      <c r="N73" s="336"/>
      <c r="O73" s="336"/>
      <c r="P73" s="337"/>
      <c r="Q73" s="61" t="s">
        <v>96</v>
      </c>
      <c r="R73" s="310" t="s">
        <v>5</v>
      </c>
    </row>
    <row r="74" spans="1:45" ht="29.25" customHeight="1" x14ac:dyDescent="0.55000000000000004">
      <c r="A74" s="29" t="s">
        <v>43</v>
      </c>
      <c r="B74" s="1"/>
      <c r="C74" s="1"/>
      <c r="D74" s="1"/>
      <c r="E74" s="1"/>
      <c r="F74" s="10" t="s">
        <v>195</v>
      </c>
      <c r="G74" s="10" t="s">
        <v>196</v>
      </c>
      <c r="H74" s="10" t="s">
        <v>197</v>
      </c>
      <c r="I74" s="10" t="s">
        <v>204</v>
      </c>
      <c r="J74" s="10" t="s">
        <v>205</v>
      </c>
      <c r="K74" s="10" t="s">
        <v>206</v>
      </c>
      <c r="L74" s="10" t="s">
        <v>40</v>
      </c>
      <c r="M74" s="10" t="s">
        <v>41</v>
      </c>
      <c r="N74" s="10" t="s">
        <v>42</v>
      </c>
      <c r="O74" s="10" t="s">
        <v>7</v>
      </c>
      <c r="P74" s="10" t="s">
        <v>8</v>
      </c>
      <c r="Q74" s="10" t="s">
        <v>66</v>
      </c>
      <c r="R74" s="339"/>
    </row>
    <row r="75" spans="1:45" ht="29.25" customHeight="1" outlineLevel="1" x14ac:dyDescent="0.55000000000000004">
      <c r="A75" s="340" t="s">
        <v>99</v>
      </c>
      <c r="B75" s="269" t="s">
        <v>100</v>
      </c>
      <c r="C75" s="302" t="s">
        <v>87</v>
      </c>
      <c r="D75" s="303"/>
      <c r="E75" s="304"/>
      <c r="F75" s="56">
        <v>0</v>
      </c>
      <c r="G75" s="56">
        <v>1</v>
      </c>
      <c r="H75" s="56">
        <v>0</v>
      </c>
      <c r="I75" s="56">
        <v>1</v>
      </c>
      <c r="J75" s="56">
        <v>0</v>
      </c>
      <c r="K75" s="56">
        <v>1</v>
      </c>
      <c r="L75" s="56">
        <v>0</v>
      </c>
      <c r="M75" s="56">
        <v>1</v>
      </c>
      <c r="N75" s="56">
        <v>0</v>
      </c>
      <c r="O75" s="56">
        <v>1</v>
      </c>
      <c r="P75" s="56">
        <v>0</v>
      </c>
      <c r="Q75" s="56">
        <v>1</v>
      </c>
      <c r="R75" s="12">
        <f>SUM(F75:Q75)</f>
        <v>6</v>
      </c>
    </row>
    <row r="76" spans="1:45" ht="29.25" customHeight="1" outlineLevel="1" x14ac:dyDescent="0.55000000000000004">
      <c r="A76" s="340"/>
      <c r="B76" s="270"/>
      <c r="C76" s="302" t="s">
        <v>88</v>
      </c>
      <c r="D76" s="303"/>
      <c r="E76" s="304"/>
      <c r="F76" s="56">
        <v>1</v>
      </c>
      <c r="G76" s="56">
        <v>2</v>
      </c>
      <c r="H76" s="56">
        <v>1</v>
      </c>
      <c r="I76" s="56">
        <v>2</v>
      </c>
      <c r="J76" s="56">
        <v>1</v>
      </c>
      <c r="K76" s="56">
        <v>2</v>
      </c>
      <c r="L76" s="56">
        <v>1</v>
      </c>
      <c r="M76" s="56">
        <v>2</v>
      </c>
      <c r="N76" s="56">
        <v>1</v>
      </c>
      <c r="O76" s="56">
        <v>2</v>
      </c>
      <c r="P76" s="56">
        <v>1</v>
      </c>
      <c r="Q76" s="56">
        <v>2</v>
      </c>
      <c r="R76" s="12">
        <f t="shared" ref="R76:R88" si="58">SUM(F76:Q76)</f>
        <v>18</v>
      </c>
    </row>
    <row r="77" spans="1:45" ht="29.15" customHeight="1" outlineLevel="1" x14ac:dyDescent="0.55000000000000004">
      <c r="A77" s="299"/>
      <c r="B77" s="301"/>
      <c r="C77" s="302" t="s">
        <v>45</v>
      </c>
      <c r="D77" s="303"/>
      <c r="E77" s="304"/>
      <c r="F77" s="53">
        <f>SUM(F75:F76)</f>
        <v>1</v>
      </c>
      <c r="G77" s="53">
        <f t="shared" ref="G77:Q77" si="59">SUM(G75:G76)</f>
        <v>3</v>
      </c>
      <c r="H77" s="53">
        <f t="shared" si="59"/>
        <v>1</v>
      </c>
      <c r="I77" s="53">
        <f t="shared" si="59"/>
        <v>3</v>
      </c>
      <c r="J77" s="53">
        <f t="shared" si="59"/>
        <v>1</v>
      </c>
      <c r="K77" s="53">
        <f t="shared" si="59"/>
        <v>3</v>
      </c>
      <c r="L77" s="53">
        <f t="shared" si="59"/>
        <v>1</v>
      </c>
      <c r="M77" s="53">
        <f t="shared" si="59"/>
        <v>3</v>
      </c>
      <c r="N77" s="53">
        <f t="shared" si="59"/>
        <v>1</v>
      </c>
      <c r="O77" s="53">
        <f t="shared" si="59"/>
        <v>3</v>
      </c>
      <c r="P77" s="53">
        <f t="shared" si="59"/>
        <v>1</v>
      </c>
      <c r="Q77" s="53">
        <f t="shared" si="59"/>
        <v>3</v>
      </c>
      <c r="R77" s="12">
        <f t="shared" si="58"/>
        <v>24</v>
      </c>
    </row>
    <row r="78" spans="1:45" ht="29.15" customHeight="1" outlineLevel="1" x14ac:dyDescent="0.55000000000000004">
      <c r="A78" s="299"/>
      <c r="B78" s="269" t="s">
        <v>101</v>
      </c>
      <c r="C78" s="302" t="s">
        <v>87</v>
      </c>
      <c r="D78" s="303"/>
      <c r="E78" s="304"/>
      <c r="F78" s="56">
        <v>1</v>
      </c>
      <c r="G78" s="56">
        <v>1</v>
      </c>
      <c r="H78" s="56">
        <v>0</v>
      </c>
      <c r="I78" s="56">
        <v>1</v>
      </c>
      <c r="J78" s="56">
        <v>1</v>
      </c>
      <c r="K78" s="56">
        <v>0</v>
      </c>
      <c r="L78" s="56">
        <v>1</v>
      </c>
      <c r="M78" s="56">
        <v>1</v>
      </c>
      <c r="N78" s="56">
        <v>0</v>
      </c>
      <c r="O78" s="56">
        <v>1</v>
      </c>
      <c r="P78" s="56">
        <v>1</v>
      </c>
      <c r="Q78" s="56">
        <v>0</v>
      </c>
      <c r="R78" s="12">
        <f t="shared" si="58"/>
        <v>8</v>
      </c>
    </row>
    <row r="79" spans="1:45" ht="29.15" customHeight="1" outlineLevel="1" x14ac:dyDescent="0.55000000000000004">
      <c r="A79" s="299"/>
      <c r="B79" s="270"/>
      <c r="C79" s="302" t="s">
        <v>88</v>
      </c>
      <c r="D79" s="303"/>
      <c r="E79" s="304"/>
      <c r="F79" s="56">
        <v>2</v>
      </c>
      <c r="G79" s="56">
        <v>1</v>
      </c>
      <c r="H79" s="56">
        <v>1</v>
      </c>
      <c r="I79" s="56">
        <v>2</v>
      </c>
      <c r="J79" s="56">
        <v>1</v>
      </c>
      <c r="K79" s="56">
        <v>1</v>
      </c>
      <c r="L79" s="56">
        <v>2</v>
      </c>
      <c r="M79" s="56">
        <v>1</v>
      </c>
      <c r="N79" s="56">
        <v>1</v>
      </c>
      <c r="O79" s="56">
        <v>2</v>
      </c>
      <c r="P79" s="56">
        <v>1</v>
      </c>
      <c r="Q79" s="56">
        <v>1</v>
      </c>
      <c r="R79" s="12">
        <f t="shared" si="58"/>
        <v>16</v>
      </c>
    </row>
    <row r="80" spans="1:45" ht="29.15" customHeight="1" outlineLevel="1" x14ac:dyDescent="0.55000000000000004">
      <c r="A80" s="299"/>
      <c r="B80" s="301"/>
      <c r="C80" s="302" t="s">
        <v>45</v>
      </c>
      <c r="D80" s="303"/>
      <c r="E80" s="304"/>
      <c r="F80" s="53">
        <f>SUM(F78:F79)</f>
        <v>3</v>
      </c>
      <c r="G80" s="53">
        <f t="shared" ref="G80:Q80" si="60">SUM(G78:G79)</f>
        <v>2</v>
      </c>
      <c r="H80" s="53">
        <f t="shared" si="60"/>
        <v>1</v>
      </c>
      <c r="I80" s="53">
        <f t="shared" si="60"/>
        <v>3</v>
      </c>
      <c r="J80" s="53">
        <f t="shared" si="60"/>
        <v>2</v>
      </c>
      <c r="K80" s="53">
        <f t="shared" si="60"/>
        <v>1</v>
      </c>
      <c r="L80" s="53">
        <f t="shared" si="60"/>
        <v>3</v>
      </c>
      <c r="M80" s="53">
        <f t="shared" si="60"/>
        <v>2</v>
      </c>
      <c r="N80" s="53">
        <f t="shared" si="60"/>
        <v>1</v>
      </c>
      <c r="O80" s="53">
        <f t="shared" si="60"/>
        <v>3</v>
      </c>
      <c r="P80" s="53">
        <f t="shared" si="60"/>
        <v>2</v>
      </c>
      <c r="Q80" s="53">
        <f t="shared" si="60"/>
        <v>1</v>
      </c>
      <c r="R80" s="12">
        <f t="shared" si="58"/>
        <v>24</v>
      </c>
    </row>
    <row r="81" spans="1:18" ht="29.15" customHeight="1" outlineLevel="1" x14ac:dyDescent="0.55000000000000004">
      <c r="A81" s="299"/>
      <c r="B81" s="269" t="s">
        <v>102</v>
      </c>
      <c r="C81" s="302" t="s">
        <v>87</v>
      </c>
      <c r="D81" s="303"/>
      <c r="E81" s="304"/>
      <c r="F81" s="56">
        <v>0</v>
      </c>
      <c r="G81" s="56">
        <v>0</v>
      </c>
      <c r="H81" s="56">
        <v>0</v>
      </c>
      <c r="I81" s="56">
        <v>0</v>
      </c>
      <c r="J81" s="56">
        <v>0</v>
      </c>
      <c r="K81" s="56">
        <v>1</v>
      </c>
      <c r="L81" s="56">
        <v>0</v>
      </c>
      <c r="M81" s="56">
        <v>0</v>
      </c>
      <c r="N81" s="56">
        <v>0</v>
      </c>
      <c r="O81" s="56">
        <v>0</v>
      </c>
      <c r="P81" s="56">
        <v>0</v>
      </c>
      <c r="Q81" s="56">
        <v>1</v>
      </c>
      <c r="R81" s="12">
        <f t="shared" si="58"/>
        <v>2</v>
      </c>
    </row>
    <row r="82" spans="1:18" ht="29.15" customHeight="1" outlineLevel="1" x14ac:dyDescent="0.55000000000000004">
      <c r="A82" s="299"/>
      <c r="B82" s="270"/>
      <c r="C82" s="302" t="s">
        <v>88</v>
      </c>
      <c r="D82" s="303"/>
      <c r="E82" s="304"/>
      <c r="F82" s="56">
        <v>0</v>
      </c>
      <c r="G82" s="56">
        <v>0</v>
      </c>
      <c r="H82" s="56">
        <v>1</v>
      </c>
      <c r="I82" s="56">
        <v>0</v>
      </c>
      <c r="J82" s="56">
        <v>0</v>
      </c>
      <c r="K82" s="56">
        <v>1</v>
      </c>
      <c r="L82" s="56">
        <v>0</v>
      </c>
      <c r="M82" s="56">
        <v>0</v>
      </c>
      <c r="N82" s="56">
        <v>1</v>
      </c>
      <c r="O82" s="56">
        <v>0</v>
      </c>
      <c r="P82" s="56">
        <v>0</v>
      </c>
      <c r="Q82" s="56">
        <v>1</v>
      </c>
      <c r="R82" s="12">
        <f t="shared" si="58"/>
        <v>4</v>
      </c>
    </row>
    <row r="83" spans="1:18" ht="29.15" customHeight="1" outlineLevel="1" x14ac:dyDescent="0.55000000000000004">
      <c r="A83" s="299"/>
      <c r="B83" s="301"/>
      <c r="C83" s="302" t="s">
        <v>45</v>
      </c>
      <c r="D83" s="303"/>
      <c r="E83" s="304"/>
      <c r="F83" s="53">
        <f>SUM(F81:F82)</f>
        <v>0</v>
      </c>
      <c r="G83" s="53">
        <f t="shared" ref="G83:Q83" si="61">SUM(G81:G82)</f>
        <v>0</v>
      </c>
      <c r="H83" s="53">
        <f t="shared" si="61"/>
        <v>1</v>
      </c>
      <c r="I83" s="53">
        <f t="shared" si="61"/>
        <v>0</v>
      </c>
      <c r="J83" s="53">
        <f t="shared" si="61"/>
        <v>0</v>
      </c>
      <c r="K83" s="53">
        <f t="shared" si="61"/>
        <v>2</v>
      </c>
      <c r="L83" s="53">
        <f t="shared" si="61"/>
        <v>0</v>
      </c>
      <c r="M83" s="53">
        <f t="shared" si="61"/>
        <v>0</v>
      </c>
      <c r="N83" s="53">
        <f t="shared" si="61"/>
        <v>1</v>
      </c>
      <c r="O83" s="53">
        <f t="shared" si="61"/>
        <v>0</v>
      </c>
      <c r="P83" s="53">
        <f t="shared" si="61"/>
        <v>0</v>
      </c>
      <c r="Q83" s="53">
        <f t="shared" si="61"/>
        <v>2</v>
      </c>
      <c r="R83" s="12">
        <f t="shared" si="58"/>
        <v>6</v>
      </c>
    </row>
    <row r="84" spans="1:18" ht="29.15" customHeight="1" outlineLevel="1" x14ac:dyDescent="0.55000000000000004">
      <c r="A84" s="299"/>
      <c r="B84" s="269" t="s">
        <v>145</v>
      </c>
      <c r="C84" s="302" t="s">
        <v>87</v>
      </c>
      <c r="D84" s="303"/>
      <c r="E84" s="304"/>
      <c r="F84" s="56">
        <v>2</v>
      </c>
      <c r="G84" s="56">
        <v>2</v>
      </c>
      <c r="H84" s="56">
        <v>3</v>
      </c>
      <c r="I84" s="56">
        <v>2</v>
      </c>
      <c r="J84" s="56">
        <v>2</v>
      </c>
      <c r="K84" s="56">
        <v>3</v>
      </c>
      <c r="L84" s="56">
        <v>2</v>
      </c>
      <c r="M84" s="56">
        <v>2</v>
      </c>
      <c r="N84" s="56">
        <v>3</v>
      </c>
      <c r="O84" s="56">
        <v>2</v>
      </c>
      <c r="P84" s="56">
        <v>2</v>
      </c>
      <c r="Q84" s="56">
        <v>3</v>
      </c>
      <c r="R84" s="12">
        <f t="shared" si="58"/>
        <v>28</v>
      </c>
    </row>
    <row r="85" spans="1:18" ht="29.15" customHeight="1" outlineLevel="1" x14ac:dyDescent="0.55000000000000004">
      <c r="A85" s="299"/>
      <c r="B85" s="270"/>
      <c r="C85" s="302" t="s">
        <v>88</v>
      </c>
      <c r="D85" s="303"/>
      <c r="E85" s="304"/>
      <c r="F85" s="56">
        <v>1</v>
      </c>
      <c r="G85" s="56">
        <v>2</v>
      </c>
      <c r="H85" s="56">
        <v>1</v>
      </c>
      <c r="I85" s="56">
        <v>1</v>
      </c>
      <c r="J85" s="56">
        <v>2</v>
      </c>
      <c r="K85" s="56">
        <v>1</v>
      </c>
      <c r="L85" s="56">
        <v>1</v>
      </c>
      <c r="M85" s="56">
        <v>2</v>
      </c>
      <c r="N85" s="56">
        <v>1</v>
      </c>
      <c r="O85" s="56">
        <v>1</v>
      </c>
      <c r="P85" s="56">
        <v>2</v>
      </c>
      <c r="Q85" s="56">
        <v>1</v>
      </c>
      <c r="R85" s="12">
        <f t="shared" si="58"/>
        <v>16</v>
      </c>
    </row>
    <row r="86" spans="1:18" ht="29.15" customHeight="1" outlineLevel="1" x14ac:dyDescent="0.55000000000000004">
      <c r="A86" s="299"/>
      <c r="B86" s="301"/>
      <c r="C86" s="302" t="s">
        <v>45</v>
      </c>
      <c r="D86" s="303"/>
      <c r="E86" s="304"/>
      <c r="F86" s="53">
        <f>SUM(F84:F85)</f>
        <v>3</v>
      </c>
      <c r="G86" s="53">
        <f t="shared" ref="G86:Q86" si="62">SUM(G84:G85)</f>
        <v>4</v>
      </c>
      <c r="H86" s="53">
        <f t="shared" si="62"/>
        <v>4</v>
      </c>
      <c r="I86" s="53">
        <f t="shared" si="62"/>
        <v>3</v>
      </c>
      <c r="J86" s="53">
        <f t="shared" si="62"/>
        <v>4</v>
      </c>
      <c r="K86" s="53">
        <f t="shared" si="62"/>
        <v>4</v>
      </c>
      <c r="L86" s="53">
        <f t="shared" si="62"/>
        <v>3</v>
      </c>
      <c r="M86" s="53">
        <f t="shared" si="62"/>
        <v>4</v>
      </c>
      <c r="N86" s="53">
        <f t="shared" si="62"/>
        <v>4</v>
      </c>
      <c r="O86" s="53">
        <f t="shared" si="62"/>
        <v>3</v>
      </c>
      <c r="P86" s="53">
        <f t="shared" si="62"/>
        <v>4</v>
      </c>
      <c r="Q86" s="53">
        <f t="shared" si="62"/>
        <v>4</v>
      </c>
      <c r="R86" s="12">
        <f t="shared" si="58"/>
        <v>44</v>
      </c>
    </row>
    <row r="87" spans="1:18" ht="29.15" customHeight="1" x14ac:dyDescent="0.55000000000000004">
      <c r="A87" s="299"/>
      <c r="B87" s="269" t="s">
        <v>107</v>
      </c>
      <c r="C87" s="302" t="s">
        <v>87</v>
      </c>
      <c r="D87" s="303"/>
      <c r="E87" s="304"/>
      <c r="F87" s="53">
        <f>F75+F78+F81+F84</f>
        <v>3</v>
      </c>
      <c r="G87" s="53">
        <f t="shared" ref="G87:Q88" si="63">G75+G78+G81+G84</f>
        <v>4</v>
      </c>
      <c r="H87" s="53">
        <f t="shared" si="63"/>
        <v>3</v>
      </c>
      <c r="I87" s="53">
        <f t="shared" si="63"/>
        <v>4</v>
      </c>
      <c r="J87" s="53">
        <f t="shared" si="63"/>
        <v>3</v>
      </c>
      <c r="K87" s="53">
        <f t="shared" si="63"/>
        <v>5</v>
      </c>
      <c r="L87" s="53">
        <f t="shared" si="63"/>
        <v>3</v>
      </c>
      <c r="M87" s="53">
        <f t="shared" si="63"/>
        <v>4</v>
      </c>
      <c r="N87" s="53">
        <f t="shared" si="63"/>
        <v>3</v>
      </c>
      <c r="O87" s="53">
        <f t="shared" si="63"/>
        <v>4</v>
      </c>
      <c r="P87" s="53">
        <f t="shared" si="63"/>
        <v>3</v>
      </c>
      <c r="Q87" s="53">
        <f t="shared" si="63"/>
        <v>5</v>
      </c>
      <c r="R87" s="12">
        <f t="shared" si="58"/>
        <v>44</v>
      </c>
    </row>
    <row r="88" spans="1:18" ht="29.15" customHeight="1" x14ac:dyDescent="0.55000000000000004">
      <c r="A88" s="299"/>
      <c r="B88" s="270"/>
      <c r="C88" s="302" t="s">
        <v>88</v>
      </c>
      <c r="D88" s="303"/>
      <c r="E88" s="304"/>
      <c r="F88" s="53">
        <f>F76+F79+F82+F85</f>
        <v>4</v>
      </c>
      <c r="G88" s="53">
        <f t="shared" si="63"/>
        <v>5</v>
      </c>
      <c r="H88" s="53">
        <f t="shared" si="63"/>
        <v>4</v>
      </c>
      <c r="I88" s="53">
        <f t="shared" si="63"/>
        <v>5</v>
      </c>
      <c r="J88" s="53">
        <f t="shared" si="63"/>
        <v>4</v>
      </c>
      <c r="K88" s="53">
        <f t="shared" si="63"/>
        <v>5</v>
      </c>
      <c r="L88" s="53">
        <f t="shared" si="63"/>
        <v>4</v>
      </c>
      <c r="M88" s="53">
        <f t="shared" si="63"/>
        <v>5</v>
      </c>
      <c r="N88" s="53">
        <f t="shared" si="63"/>
        <v>4</v>
      </c>
      <c r="O88" s="53">
        <f t="shared" si="63"/>
        <v>5</v>
      </c>
      <c r="P88" s="53">
        <f t="shared" si="63"/>
        <v>4</v>
      </c>
      <c r="Q88" s="53">
        <f t="shared" si="63"/>
        <v>5</v>
      </c>
      <c r="R88" s="12">
        <f t="shared" si="58"/>
        <v>54</v>
      </c>
    </row>
    <row r="89" spans="1:18" ht="29.15" customHeight="1" thickBot="1" x14ac:dyDescent="0.6">
      <c r="A89" s="341"/>
      <c r="B89" s="330"/>
      <c r="C89" s="283" t="s">
        <v>45</v>
      </c>
      <c r="D89" s="284"/>
      <c r="E89" s="285"/>
      <c r="F89" s="149">
        <f>SUM(F87:F88)</f>
        <v>7</v>
      </c>
      <c r="G89" s="149">
        <f t="shared" ref="G89:Q89" si="64">SUM(G87:G88)</f>
        <v>9</v>
      </c>
      <c r="H89" s="149">
        <f t="shared" si="64"/>
        <v>7</v>
      </c>
      <c r="I89" s="149">
        <f t="shared" si="64"/>
        <v>9</v>
      </c>
      <c r="J89" s="149">
        <f t="shared" si="64"/>
        <v>7</v>
      </c>
      <c r="K89" s="149">
        <f t="shared" si="64"/>
        <v>10</v>
      </c>
      <c r="L89" s="149">
        <f t="shared" si="64"/>
        <v>7</v>
      </c>
      <c r="M89" s="149">
        <f t="shared" si="64"/>
        <v>9</v>
      </c>
      <c r="N89" s="149">
        <f t="shared" si="64"/>
        <v>7</v>
      </c>
      <c r="O89" s="149">
        <f t="shared" si="64"/>
        <v>9</v>
      </c>
      <c r="P89" s="149">
        <f t="shared" si="64"/>
        <v>7</v>
      </c>
      <c r="Q89" s="149">
        <f t="shared" si="64"/>
        <v>10</v>
      </c>
      <c r="R89" s="128">
        <f>SUM(F89:Q89)</f>
        <v>98</v>
      </c>
    </row>
    <row r="90" spans="1:18" ht="29.25" customHeight="1" outlineLevel="1" thickTop="1" x14ac:dyDescent="0.55000000000000004">
      <c r="A90" s="342" t="s">
        <v>70</v>
      </c>
      <c r="B90" s="270" t="s">
        <v>100</v>
      </c>
      <c r="C90" s="327" t="s">
        <v>87</v>
      </c>
      <c r="D90" s="331"/>
      <c r="E90" s="332"/>
      <c r="F90" s="136">
        <f>ROUNDDOWN(IF($C$62=0,0,IF(IF($C$62&gt;=500,$C$62*$Q$62,$C$62*$Q$63+20)&gt;200,200*F75,IF($C$62&gt;=500,$C$62*$Q$62,$C$62*$Q$63+20)*F75)),0)</f>
        <v>0</v>
      </c>
      <c r="G90" s="136">
        <f>ROUNDDOWN(IF($C$62=0,0,IF(IF($C$62&gt;=500,$C$62*$Q$62,$C$62*$Q$63+20)&gt;200,200*G75,IF($C$62&gt;=500,$C$62*$Q$62,$C$62*$Q$63+20)*G75)),0)</f>
        <v>120</v>
      </c>
      <c r="H90" s="136">
        <f t="shared" ref="H90:Q90" si="65">ROUNDDOWN(IF($C$62=0,0,IF(IF($C$62&gt;=500,$C$62*$Q$62,$C$62*$Q$63+20)&gt;200,200*H75,IF($C$62&gt;=500,$C$62*$Q$62,$C$62*$Q$63+20)*H75)),0)</f>
        <v>0</v>
      </c>
      <c r="I90" s="136">
        <f t="shared" si="65"/>
        <v>120</v>
      </c>
      <c r="J90" s="136">
        <f t="shared" si="65"/>
        <v>0</v>
      </c>
      <c r="K90" s="136">
        <f t="shared" si="65"/>
        <v>120</v>
      </c>
      <c r="L90" s="136">
        <f t="shared" si="65"/>
        <v>0</v>
      </c>
      <c r="M90" s="136">
        <f t="shared" si="65"/>
        <v>120</v>
      </c>
      <c r="N90" s="136">
        <f t="shared" si="65"/>
        <v>0</v>
      </c>
      <c r="O90" s="136">
        <f t="shared" si="65"/>
        <v>120</v>
      </c>
      <c r="P90" s="136">
        <f t="shared" si="65"/>
        <v>0</v>
      </c>
      <c r="Q90" s="136">
        <f t="shared" si="65"/>
        <v>120</v>
      </c>
      <c r="R90" s="30">
        <f t="shared" ref="R90:R119" si="66">SUM(F90:Q90)</f>
        <v>720</v>
      </c>
    </row>
    <row r="91" spans="1:18" ht="29.25" customHeight="1" outlineLevel="1" x14ac:dyDescent="0.55000000000000004">
      <c r="A91" s="340"/>
      <c r="B91" s="270"/>
      <c r="C91" s="302" t="s">
        <v>88</v>
      </c>
      <c r="D91" s="303"/>
      <c r="E91" s="304"/>
      <c r="F91" s="52">
        <f>ROUNDDOWN(IF($C$63=0,0,IF(IF($C$63&gt;=500,$C$63*$Q$62,$C$63*$Q$63+20)&gt;200,200*F76,IF($C$63&gt;=500,$C$63*$Q$62,$C$63*$Q$63+20)*F76)),0)</f>
        <v>70</v>
      </c>
      <c r="G91" s="52">
        <f>ROUNDDOWN(IF($C$63=0,0,IF(IF($C$63&gt;=500,$C$63*$Q$62,$C$63*$Q$63+20)&gt;200,200*G76,IF($C$63&gt;=500,$C$63*$Q$62,$C$63*$Q$63+20)*G76)),0)</f>
        <v>140</v>
      </c>
      <c r="H91" s="52">
        <f t="shared" ref="H91:Q91" si="67">ROUNDDOWN(IF($C$63=0,0,IF(IF($C$63&gt;=500,$C$63*$Q$62,$C$63*$Q$63+20)&gt;200,200*H76,IF($C$63&gt;=500,$C$63*$Q$62,$C$63*$Q$63+20)*H76)),0)</f>
        <v>70</v>
      </c>
      <c r="I91" s="52">
        <f t="shared" si="67"/>
        <v>140</v>
      </c>
      <c r="J91" s="52">
        <f t="shared" si="67"/>
        <v>70</v>
      </c>
      <c r="K91" s="52">
        <f t="shared" si="67"/>
        <v>140</v>
      </c>
      <c r="L91" s="52">
        <f t="shared" si="67"/>
        <v>70</v>
      </c>
      <c r="M91" s="52">
        <f t="shared" si="67"/>
        <v>140</v>
      </c>
      <c r="N91" s="52">
        <f t="shared" si="67"/>
        <v>70</v>
      </c>
      <c r="O91" s="52">
        <f t="shared" si="67"/>
        <v>140</v>
      </c>
      <c r="P91" s="52">
        <f t="shared" si="67"/>
        <v>70</v>
      </c>
      <c r="Q91" s="52">
        <f t="shared" si="67"/>
        <v>140</v>
      </c>
      <c r="R91" s="13">
        <f t="shared" si="66"/>
        <v>1260</v>
      </c>
    </row>
    <row r="92" spans="1:18" ht="29.25" customHeight="1" outlineLevel="1" x14ac:dyDescent="0.55000000000000004">
      <c r="A92" s="299"/>
      <c r="B92" s="301"/>
      <c r="C92" s="302" t="s">
        <v>45</v>
      </c>
      <c r="D92" s="303"/>
      <c r="E92" s="304"/>
      <c r="F92" s="53">
        <f>SUM(F90:F91)</f>
        <v>70</v>
      </c>
      <c r="G92" s="53">
        <f t="shared" ref="G92:Q92" si="68">SUM(G90:G91)</f>
        <v>260</v>
      </c>
      <c r="H92" s="53">
        <f t="shared" si="68"/>
        <v>70</v>
      </c>
      <c r="I92" s="53">
        <f t="shared" si="68"/>
        <v>260</v>
      </c>
      <c r="J92" s="53">
        <f t="shared" si="68"/>
        <v>70</v>
      </c>
      <c r="K92" s="53">
        <f t="shared" si="68"/>
        <v>260</v>
      </c>
      <c r="L92" s="53">
        <f t="shared" si="68"/>
        <v>70</v>
      </c>
      <c r="M92" s="53">
        <f t="shared" si="68"/>
        <v>260</v>
      </c>
      <c r="N92" s="53">
        <f t="shared" si="68"/>
        <v>70</v>
      </c>
      <c r="O92" s="53">
        <f t="shared" si="68"/>
        <v>260</v>
      </c>
      <c r="P92" s="53">
        <f t="shared" si="68"/>
        <v>70</v>
      </c>
      <c r="Q92" s="53">
        <f t="shared" si="68"/>
        <v>260</v>
      </c>
      <c r="R92" s="13">
        <f t="shared" si="66"/>
        <v>1980</v>
      </c>
    </row>
    <row r="93" spans="1:18" ht="29.25" customHeight="1" outlineLevel="1" x14ac:dyDescent="0.55000000000000004">
      <c r="A93" s="299"/>
      <c r="B93" s="269" t="s">
        <v>101</v>
      </c>
      <c r="C93" s="302" t="s">
        <v>87</v>
      </c>
      <c r="D93" s="303"/>
      <c r="E93" s="303"/>
      <c r="F93" s="133">
        <f>ROUNDDOWN(IF($C$64=0,0,IF(IF($C$64&gt;=500,$C$64*$Q$62,$C$64*$Q$63+20)&gt;200,200*F78,IF($C$64&gt;=500,$C$64*$Q$62,$C$64*$Q$63+20)*F78)),0)</f>
        <v>96</v>
      </c>
      <c r="G93" s="133">
        <f>ROUNDDOWN(IF($C$64=0,0,IF(IF($C$64&gt;=500,$C$64*$Q$62,$C$64*$Q$63+20)&gt;200,200*G78,IF($C$64&gt;=500,$C$64*$Q$62,$C$64*$Q$63+20)*G78)),0)</f>
        <v>96</v>
      </c>
      <c r="H93" s="133">
        <f t="shared" ref="H93:Q93" si="69">ROUNDDOWN(IF($C$64=0,0,IF(IF($C$64&gt;=500,$C$64*$Q$62,$C$64*$Q$63+20)&gt;200,200*H78,IF($C$64&gt;=500,$C$64*$Q$62,$C$64*$Q$63+20)*H78)),0)</f>
        <v>0</v>
      </c>
      <c r="I93" s="133">
        <f t="shared" si="69"/>
        <v>96</v>
      </c>
      <c r="J93" s="133">
        <f t="shared" si="69"/>
        <v>96</v>
      </c>
      <c r="K93" s="133">
        <f t="shared" si="69"/>
        <v>0</v>
      </c>
      <c r="L93" s="133">
        <f t="shared" si="69"/>
        <v>96</v>
      </c>
      <c r="M93" s="133">
        <f t="shared" si="69"/>
        <v>96</v>
      </c>
      <c r="N93" s="133">
        <f t="shared" si="69"/>
        <v>0</v>
      </c>
      <c r="O93" s="133">
        <f t="shared" si="69"/>
        <v>96</v>
      </c>
      <c r="P93" s="133">
        <f t="shared" si="69"/>
        <v>96</v>
      </c>
      <c r="Q93" s="133">
        <f t="shared" si="69"/>
        <v>0</v>
      </c>
      <c r="R93" s="13">
        <f t="shared" si="66"/>
        <v>768</v>
      </c>
    </row>
    <row r="94" spans="1:18" ht="29.25" customHeight="1" outlineLevel="1" x14ac:dyDescent="0.55000000000000004">
      <c r="A94" s="299"/>
      <c r="B94" s="270"/>
      <c r="C94" s="302" t="s">
        <v>88</v>
      </c>
      <c r="D94" s="303"/>
      <c r="E94" s="303"/>
      <c r="F94" s="133">
        <f>ROUNDDOWN(IF($C$65=0,0,IF(IF($C$65&gt;=500,$C$65*$Q$62,$C$65*$Q$63+20)&gt;200,200*F79,IF($C$65&gt;=500,$C$65*$Q$62,$C$65*$Q$63+20)*F79)),0)</f>
        <v>100</v>
      </c>
      <c r="G94" s="133">
        <f t="shared" ref="G94:Q94" si="70">ROUNDDOWN(IF($C$65=0,0,IF(IF($C$65&gt;=500,$C$65*$Q$62,$C$65*$Q$63+20)&gt;200,200*G79,IF($C$65&gt;=500,$C$65*$Q$62,$C$65*$Q$63+20)*G79)),0)</f>
        <v>50</v>
      </c>
      <c r="H94" s="133">
        <f t="shared" si="70"/>
        <v>50</v>
      </c>
      <c r="I94" s="133">
        <f t="shared" si="70"/>
        <v>100</v>
      </c>
      <c r="J94" s="133">
        <f t="shared" si="70"/>
        <v>50</v>
      </c>
      <c r="K94" s="133">
        <f t="shared" si="70"/>
        <v>50</v>
      </c>
      <c r="L94" s="133">
        <f t="shared" si="70"/>
        <v>100</v>
      </c>
      <c r="M94" s="133">
        <f t="shared" si="70"/>
        <v>50</v>
      </c>
      <c r="N94" s="133">
        <f t="shared" si="70"/>
        <v>50</v>
      </c>
      <c r="O94" s="133">
        <f t="shared" si="70"/>
        <v>100</v>
      </c>
      <c r="P94" s="133">
        <f t="shared" si="70"/>
        <v>50</v>
      </c>
      <c r="Q94" s="133">
        <f t="shared" si="70"/>
        <v>50</v>
      </c>
      <c r="R94" s="13">
        <f>SUM(F94:Q94)</f>
        <v>800</v>
      </c>
    </row>
    <row r="95" spans="1:18" ht="29.25" customHeight="1" outlineLevel="1" x14ac:dyDescent="0.55000000000000004">
      <c r="A95" s="299"/>
      <c r="B95" s="301"/>
      <c r="C95" s="302" t="s">
        <v>45</v>
      </c>
      <c r="D95" s="303"/>
      <c r="E95" s="303"/>
      <c r="F95" s="53">
        <f>SUM(F93:F94)</f>
        <v>196</v>
      </c>
      <c r="G95" s="53">
        <f t="shared" ref="G95:Q95" si="71">SUM(G93:G94)</f>
        <v>146</v>
      </c>
      <c r="H95" s="53">
        <f t="shared" si="71"/>
        <v>50</v>
      </c>
      <c r="I95" s="53">
        <f t="shared" si="71"/>
        <v>196</v>
      </c>
      <c r="J95" s="53">
        <f t="shared" si="71"/>
        <v>146</v>
      </c>
      <c r="K95" s="53">
        <f t="shared" si="71"/>
        <v>50</v>
      </c>
      <c r="L95" s="53">
        <f t="shared" si="71"/>
        <v>196</v>
      </c>
      <c r="M95" s="53">
        <f t="shared" si="71"/>
        <v>146</v>
      </c>
      <c r="N95" s="53">
        <f t="shared" si="71"/>
        <v>50</v>
      </c>
      <c r="O95" s="53">
        <f t="shared" si="71"/>
        <v>196</v>
      </c>
      <c r="P95" s="53">
        <f t="shared" si="71"/>
        <v>146</v>
      </c>
      <c r="Q95" s="53">
        <f t="shared" si="71"/>
        <v>50</v>
      </c>
      <c r="R95" s="13">
        <f t="shared" si="66"/>
        <v>1568</v>
      </c>
    </row>
    <row r="96" spans="1:18" ht="29.25" customHeight="1" outlineLevel="1" x14ac:dyDescent="0.55000000000000004">
      <c r="A96" s="299"/>
      <c r="B96" s="269" t="s">
        <v>102</v>
      </c>
      <c r="C96" s="302" t="s">
        <v>87</v>
      </c>
      <c r="D96" s="303"/>
      <c r="E96" s="303"/>
      <c r="F96" s="133">
        <f>ROUNDDOWN(IF($C66=0,0,IF(IF($C66&gt;=500,$C66*$Q$62,$C66*$Q$63+20)&gt;200,200*F81,IF($C66&gt;=500,$C66*$Q$62,$C66*$Q$63+20)*F81)),0)</f>
        <v>0</v>
      </c>
      <c r="G96" s="133">
        <f t="shared" ref="G96:Q96" si="72">ROUNDDOWN(IF($C66=0,0,IF(IF($C66&gt;=500,$C66*$Q$62,$C66*$Q$63+20)&gt;200,200*G81,IF($C66&gt;=500,$C66*$Q$62,$C66*$Q$63+20)*G81)),0)</f>
        <v>0</v>
      </c>
      <c r="H96" s="133">
        <f t="shared" si="72"/>
        <v>0</v>
      </c>
      <c r="I96" s="133">
        <f t="shared" si="72"/>
        <v>0</v>
      </c>
      <c r="J96" s="133">
        <f t="shared" si="72"/>
        <v>0</v>
      </c>
      <c r="K96" s="133">
        <f t="shared" si="72"/>
        <v>128</v>
      </c>
      <c r="L96" s="133">
        <f t="shared" si="72"/>
        <v>0</v>
      </c>
      <c r="M96" s="133">
        <f t="shared" si="72"/>
        <v>0</v>
      </c>
      <c r="N96" s="133">
        <f t="shared" si="72"/>
        <v>0</v>
      </c>
      <c r="O96" s="133">
        <f t="shared" si="72"/>
        <v>0</v>
      </c>
      <c r="P96" s="133">
        <f t="shared" si="72"/>
        <v>0</v>
      </c>
      <c r="Q96" s="133">
        <f t="shared" si="72"/>
        <v>128</v>
      </c>
      <c r="R96" s="13">
        <f t="shared" si="66"/>
        <v>256</v>
      </c>
    </row>
    <row r="97" spans="1:18" ht="29.25" customHeight="1" outlineLevel="1" x14ac:dyDescent="0.55000000000000004">
      <c r="A97" s="299"/>
      <c r="B97" s="270"/>
      <c r="C97" s="302" t="s">
        <v>88</v>
      </c>
      <c r="D97" s="303"/>
      <c r="E97" s="303"/>
      <c r="F97" s="133">
        <f>ROUNDDOWN(IF($C67=0,0,IF(IF($C67&gt;=500,$C67*$Q$62,$C67*$Q$63+20)&gt;200,200*F82,IF($C67&gt;=500,$C67*$Q$62,$C67*$Q$63+20)*F82)),0)</f>
        <v>0</v>
      </c>
      <c r="G97" s="133">
        <f t="shared" ref="G97:Q97" si="73">ROUNDDOWN(IF($C67=0,0,IF(IF($C67&gt;=500,$C67*$Q$62,$C67*$Q$63+20)&gt;200,200*G82,IF($C67&gt;=500,$C67*$Q$62,$C67*$Q$63+20)*G82)),0)</f>
        <v>0</v>
      </c>
      <c r="H97" s="133">
        <f t="shared" si="73"/>
        <v>74</v>
      </c>
      <c r="I97" s="133">
        <f t="shared" si="73"/>
        <v>0</v>
      </c>
      <c r="J97" s="133">
        <f t="shared" si="73"/>
        <v>0</v>
      </c>
      <c r="K97" s="133">
        <f t="shared" si="73"/>
        <v>74</v>
      </c>
      <c r="L97" s="133">
        <f t="shared" si="73"/>
        <v>0</v>
      </c>
      <c r="M97" s="133">
        <f t="shared" si="73"/>
        <v>0</v>
      </c>
      <c r="N97" s="133">
        <f t="shared" si="73"/>
        <v>74</v>
      </c>
      <c r="O97" s="133">
        <f t="shared" si="73"/>
        <v>0</v>
      </c>
      <c r="P97" s="133">
        <f t="shared" si="73"/>
        <v>0</v>
      </c>
      <c r="Q97" s="133">
        <f t="shared" si="73"/>
        <v>74</v>
      </c>
      <c r="R97" s="13">
        <f t="shared" si="66"/>
        <v>296</v>
      </c>
    </row>
    <row r="98" spans="1:18" ht="29.25" customHeight="1" outlineLevel="1" x14ac:dyDescent="0.55000000000000004">
      <c r="A98" s="299"/>
      <c r="B98" s="301"/>
      <c r="C98" s="302" t="s">
        <v>45</v>
      </c>
      <c r="D98" s="303"/>
      <c r="E98" s="303"/>
      <c r="F98" s="53">
        <f>SUM(F96:F97)</f>
        <v>0</v>
      </c>
      <c r="G98" s="53">
        <f t="shared" ref="G98:Q98" si="74">SUM(G96:G97)</f>
        <v>0</v>
      </c>
      <c r="H98" s="53">
        <f t="shared" si="74"/>
        <v>74</v>
      </c>
      <c r="I98" s="53">
        <f t="shared" si="74"/>
        <v>0</v>
      </c>
      <c r="J98" s="53">
        <f t="shared" si="74"/>
        <v>0</v>
      </c>
      <c r="K98" s="53">
        <f t="shared" si="74"/>
        <v>202</v>
      </c>
      <c r="L98" s="53">
        <f t="shared" si="74"/>
        <v>0</v>
      </c>
      <c r="M98" s="53">
        <f t="shared" si="74"/>
        <v>0</v>
      </c>
      <c r="N98" s="53">
        <f t="shared" si="74"/>
        <v>74</v>
      </c>
      <c r="O98" s="53">
        <f t="shared" si="74"/>
        <v>0</v>
      </c>
      <c r="P98" s="53">
        <f t="shared" si="74"/>
        <v>0</v>
      </c>
      <c r="Q98" s="53">
        <f t="shared" si="74"/>
        <v>202</v>
      </c>
      <c r="R98" s="13">
        <f t="shared" si="66"/>
        <v>552</v>
      </c>
    </row>
    <row r="99" spans="1:18" ht="29.25" customHeight="1" outlineLevel="1" x14ac:dyDescent="0.55000000000000004">
      <c r="A99" s="299"/>
      <c r="B99" s="269" t="s">
        <v>145</v>
      </c>
      <c r="C99" s="302" t="s">
        <v>87</v>
      </c>
      <c r="D99" s="303"/>
      <c r="E99" s="303"/>
      <c r="F99" s="133">
        <f>ROUNDDOWN(IF($C68=0,0,IF(IF($C68&gt;=500,$C68*$Q$62,$C68*$Q$63+20)&gt;100,100*F84,IF($C68&gt;=500,$C68*$Q$62,$C68*$Q$63+20)*F84)),0)</f>
        <v>166</v>
      </c>
      <c r="G99" s="133">
        <f t="shared" ref="G99:Q99" si="75">ROUNDDOWN(IF($C68=0,0,IF(IF($C68&gt;=500,$C68*$Q$62,$C68*$Q$63+20)&gt;100,100*G84,IF($C68&gt;=500,$C68*$Q$62,$C68*$Q$63+20)*G84)),0)</f>
        <v>166</v>
      </c>
      <c r="H99" s="133">
        <f t="shared" si="75"/>
        <v>249</v>
      </c>
      <c r="I99" s="133">
        <f t="shared" si="75"/>
        <v>166</v>
      </c>
      <c r="J99" s="133">
        <f t="shared" si="75"/>
        <v>166</v>
      </c>
      <c r="K99" s="133">
        <f t="shared" si="75"/>
        <v>249</v>
      </c>
      <c r="L99" s="133">
        <f t="shared" si="75"/>
        <v>166</v>
      </c>
      <c r="M99" s="133">
        <f t="shared" si="75"/>
        <v>166</v>
      </c>
      <c r="N99" s="133">
        <f t="shared" si="75"/>
        <v>249</v>
      </c>
      <c r="O99" s="133">
        <f t="shared" si="75"/>
        <v>166</v>
      </c>
      <c r="P99" s="133">
        <f t="shared" si="75"/>
        <v>166</v>
      </c>
      <c r="Q99" s="133">
        <f t="shared" si="75"/>
        <v>249</v>
      </c>
      <c r="R99" s="13">
        <f t="shared" si="66"/>
        <v>2324</v>
      </c>
    </row>
    <row r="100" spans="1:18" ht="29.25" customHeight="1" outlineLevel="1" x14ac:dyDescent="0.55000000000000004">
      <c r="A100" s="299"/>
      <c r="B100" s="270"/>
      <c r="C100" s="302" t="s">
        <v>88</v>
      </c>
      <c r="D100" s="303"/>
      <c r="E100" s="304"/>
      <c r="F100" s="133">
        <f>ROUNDDOWN(IF($C69=0,0,IF(IF($C69&gt;=500,$C69*$Q$62,$C69*$Q$63+20)&gt;100,100*F85,IF($C69&gt;=500,$C69*$Q$62,$C69*$Q$63+20)*F85)),0)</f>
        <v>38</v>
      </c>
      <c r="G100" s="133">
        <f t="shared" ref="G100:Q100" si="76">ROUNDDOWN(IF($C69=0,0,IF(IF($C69&gt;=500,$C69*$Q$62,$C69*$Q$63+20)&gt;100,100*G85,IF($C69&gt;=500,$C69*$Q$62,$C69*$Q$63+20)*G85)),0)</f>
        <v>76</v>
      </c>
      <c r="H100" s="133">
        <f t="shared" si="76"/>
        <v>38</v>
      </c>
      <c r="I100" s="133">
        <f>ROUNDDOWN(IF($C69=0,0,IF(IF($C69&gt;=500,$C69*$Q$62,$C69*$Q$63+20)&gt;100,100*I85,IF($C69&gt;=500,$C69*$Q$62,$C69*$Q$63+20)*I85)),0)</f>
        <v>38</v>
      </c>
      <c r="J100" s="133">
        <f t="shared" si="76"/>
        <v>76</v>
      </c>
      <c r="K100" s="133">
        <f t="shared" si="76"/>
        <v>38</v>
      </c>
      <c r="L100" s="133">
        <f t="shared" si="76"/>
        <v>38</v>
      </c>
      <c r="M100" s="133">
        <f t="shared" si="76"/>
        <v>76</v>
      </c>
      <c r="N100" s="133">
        <f t="shared" si="76"/>
        <v>38</v>
      </c>
      <c r="O100" s="133">
        <f t="shared" si="76"/>
        <v>38</v>
      </c>
      <c r="P100" s="133">
        <f t="shared" si="76"/>
        <v>76</v>
      </c>
      <c r="Q100" s="133">
        <f t="shared" si="76"/>
        <v>38</v>
      </c>
      <c r="R100" s="13">
        <f t="shared" si="66"/>
        <v>608</v>
      </c>
    </row>
    <row r="101" spans="1:18" ht="29.25" customHeight="1" outlineLevel="1" x14ac:dyDescent="0.55000000000000004">
      <c r="A101" s="299"/>
      <c r="B101" s="301"/>
      <c r="C101" s="302" t="s">
        <v>45</v>
      </c>
      <c r="D101" s="303"/>
      <c r="E101" s="304"/>
      <c r="F101" s="53">
        <f>SUM(F99:F100)</f>
        <v>204</v>
      </c>
      <c r="G101" s="53">
        <f t="shared" ref="G101:Q101" si="77">SUM(G99:G100)</f>
        <v>242</v>
      </c>
      <c r="H101" s="53">
        <f t="shared" si="77"/>
        <v>287</v>
      </c>
      <c r="I101" s="53">
        <f t="shared" si="77"/>
        <v>204</v>
      </c>
      <c r="J101" s="53">
        <f t="shared" si="77"/>
        <v>242</v>
      </c>
      <c r="K101" s="53">
        <f t="shared" si="77"/>
        <v>287</v>
      </c>
      <c r="L101" s="53">
        <f t="shared" si="77"/>
        <v>204</v>
      </c>
      <c r="M101" s="53">
        <f t="shared" si="77"/>
        <v>242</v>
      </c>
      <c r="N101" s="53">
        <f t="shared" si="77"/>
        <v>287</v>
      </c>
      <c r="O101" s="53">
        <f t="shared" si="77"/>
        <v>204</v>
      </c>
      <c r="P101" s="53">
        <f t="shared" si="77"/>
        <v>242</v>
      </c>
      <c r="Q101" s="53">
        <f t="shared" si="77"/>
        <v>287</v>
      </c>
      <c r="R101" s="13">
        <f t="shared" si="66"/>
        <v>2932</v>
      </c>
    </row>
    <row r="102" spans="1:18" ht="29.25" customHeight="1" x14ac:dyDescent="0.55000000000000004">
      <c r="A102" s="299"/>
      <c r="B102" s="271" t="s">
        <v>108</v>
      </c>
      <c r="C102" s="302" t="s">
        <v>87</v>
      </c>
      <c r="D102" s="303"/>
      <c r="E102" s="304"/>
      <c r="F102" s="53">
        <f>F90+F93+F96+F99</f>
        <v>262</v>
      </c>
      <c r="G102" s="53">
        <f t="shared" ref="G102:Q103" si="78">G90+G93+G96+G99</f>
        <v>382</v>
      </c>
      <c r="H102" s="53">
        <f t="shared" si="78"/>
        <v>249</v>
      </c>
      <c r="I102" s="53">
        <f t="shared" si="78"/>
        <v>382</v>
      </c>
      <c r="J102" s="53">
        <f t="shared" si="78"/>
        <v>262</v>
      </c>
      <c r="K102" s="53">
        <f t="shared" si="78"/>
        <v>497</v>
      </c>
      <c r="L102" s="53">
        <f t="shared" si="78"/>
        <v>262</v>
      </c>
      <c r="M102" s="53">
        <f t="shared" si="78"/>
        <v>382</v>
      </c>
      <c r="N102" s="53">
        <f t="shared" si="78"/>
        <v>249</v>
      </c>
      <c r="O102" s="53">
        <f t="shared" si="78"/>
        <v>382</v>
      </c>
      <c r="P102" s="53">
        <f t="shared" si="78"/>
        <v>262</v>
      </c>
      <c r="Q102" s="53">
        <f t="shared" si="78"/>
        <v>497</v>
      </c>
      <c r="R102" s="54">
        <f t="shared" si="66"/>
        <v>4068</v>
      </c>
    </row>
    <row r="103" spans="1:18" ht="29.25" customHeight="1" x14ac:dyDescent="0.55000000000000004">
      <c r="A103" s="299"/>
      <c r="B103" s="272"/>
      <c r="C103" s="302" t="s">
        <v>88</v>
      </c>
      <c r="D103" s="303"/>
      <c r="E103" s="304"/>
      <c r="F103" s="157">
        <f>F91+F94+F97+F100</f>
        <v>208</v>
      </c>
      <c r="G103" s="157">
        <f t="shared" si="78"/>
        <v>266</v>
      </c>
      <c r="H103" s="157">
        <f t="shared" si="78"/>
        <v>232</v>
      </c>
      <c r="I103" s="157">
        <f t="shared" si="78"/>
        <v>278</v>
      </c>
      <c r="J103" s="157">
        <f t="shared" si="78"/>
        <v>196</v>
      </c>
      <c r="K103" s="157">
        <f t="shared" si="78"/>
        <v>302</v>
      </c>
      <c r="L103" s="157">
        <f t="shared" si="78"/>
        <v>208</v>
      </c>
      <c r="M103" s="157">
        <f t="shared" si="78"/>
        <v>266</v>
      </c>
      <c r="N103" s="157">
        <f t="shared" si="78"/>
        <v>232</v>
      </c>
      <c r="O103" s="157">
        <f t="shared" si="78"/>
        <v>278</v>
      </c>
      <c r="P103" s="157">
        <f t="shared" si="78"/>
        <v>196</v>
      </c>
      <c r="Q103" s="157">
        <f t="shared" si="78"/>
        <v>302</v>
      </c>
      <c r="R103" s="158">
        <f t="shared" si="66"/>
        <v>2964</v>
      </c>
    </row>
    <row r="104" spans="1:18" ht="29.25" customHeight="1" thickBot="1" x14ac:dyDescent="0.6">
      <c r="A104" s="299"/>
      <c r="B104" s="290"/>
      <c r="C104" s="288" t="s">
        <v>45</v>
      </c>
      <c r="D104" s="289"/>
      <c r="E104" s="323"/>
      <c r="F104" s="149">
        <f>SUM(F102:F103)</f>
        <v>470</v>
      </c>
      <c r="G104" s="149">
        <f t="shared" ref="G104:Q104" si="79">SUM(G102:G103)</f>
        <v>648</v>
      </c>
      <c r="H104" s="149">
        <f t="shared" si="79"/>
        <v>481</v>
      </c>
      <c r="I104" s="149">
        <f t="shared" si="79"/>
        <v>660</v>
      </c>
      <c r="J104" s="149">
        <f t="shared" si="79"/>
        <v>458</v>
      </c>
      <c r="K104" s="149">
        <f t="shared" si="79"/>
        <v>799</v>
      </c>
      <c r="L104" s="149">
        <f t="shared" si="79"/>
        <v>470</v>
      </c>
      <c r="M104" s="149">
        <f t="shared" si="79"/>
        <v>648</v>
      </c>
      <c r="N104" s="149">
        <f t="shared" si="79"/>
        <v>481</v>
      </c>
      <c r="O104" s="149">
        <f t="shared" si="79"/>
        <v>660</v>
      </c>
      <c r="P104" s="149">
        <f t="shared" si="79"/>
        <v>458</v>
      </c>
      <c r="Q104" s="149">
        <f t="shared" si="79"/>
        <v>799</v>
      </c>
      <c r="R104" s="150">
        <f t="shared" si="66"/>
        <v>7032</v>
      </c>
    </row>
    <row r="105" spans="1:18" ht="28.5" customHeight="1" outlineLevel="1" thickTop="1" x14ac:dyDescent="0.55000000000000004">
      <c r="A105" s="318" t="s">
        <v>105</v>
      </c>
      <c r="B105" s="324" t="s">
        <v>100</v>
      </c>
      <c r="C105" s="345" t="s">
        <v>87</v>
      </c>
      <c r="D105" s="346"/>
      <c r="E105" s="346"/>
      <c r="F105" s="132">
        <f t="shared" ref="F105:Q118" si="80">F90/($C$6+$C$7*0.5)</f>
        <v>0</v>
      </c>
      <c r="G105" s="132">
        <f t="shared" si="80"/>
        <v>30</v>
      </c>
      <c r="H105" s="132">
        <f t="shared" si="80"/>
        <v>0</v>
      </c>
      <c r="I105" s="132">
        <f t="shared" si="80"/>
        <v>30</v>
      </c>
      <c r="J105" s="132">
        <f t="shared" si="80"/>
        <v>0</v>
      </c>
      <c r="K105" s="132">
        <f t="shared" si="80"/>
        <v>30</v>
      </c>
      <c r="L105" s="132">
        <f t="shared" si="80"/>
        <v>0</v>
      </c>
      <c r="M105" s="132">
        <f t="shared" si="80"/>
        <v>30</v>
      </c>
      <c r="N105" s="132">
        <f t="shared" si="80"/>
        <v>0</v>
      </c>
      <c r="O105" s="132">
        <f t="shared" si="80"/>
        <v>30</v>
      </c>
      <c r="P105" s="132">
        <f t="shared" si="80"/>
        <v>0</v>
      </c>
      <c r="Q105" s="132">
        <f t="shared" si="80"/>
        <v>30</v>
      </c>
      <c r="R105" s="151">
        <f t="shared" si="66"/>
        <v>180</v>
      </c>
    </row>
    <row r="106" spans="1:18" ht="28.5" customHeight="1" outlineLevel="1" x14ac:dyDescent="0.55000000000000004">
      <c r="A106" s="319"/>
      <c r="B106" s="272"/>
      <c r="C106" s="302" t="s">
        <v>88</v>
      </c>
      <c r="D106" s="303"/>
      <c r="E106" s="303"/>
      <c r="F106" s="133">
        <f t="shared" si="80"/>
        <v>17.5</v>
      </c>
      <c r="G106" s="133">
        <f t="shared" si="80"/>
        <v>35</v>
      </c>
      <c r="H106" s="133">
        <f t="shared" si="80"/>
        <v>17.5</v>
      </c>
      <c r="I106" s="133">
        <f t="shared" si="80"/>
        <v>35</v>
      </c>
      <c r="J106" s="133">
        <f t="shared" si="80"/>
        <v>17.5</v>
      </c>
      <c r="K106" s="133">
        <f t="shared" si="80"/>
        <v>35</v>
      </c>
      <c r="L106" s="133">
        <f t="shared" si="80"/>
        <v>17.5</v>
      </c>
      <c r="M106" s="133">
        <f t="shared" si="80"/>
        <v>35</v>
      </c>
      <c r="N106" s="133">
        <f t="shared" si="80"/>
        <v>17.5</v>
      </c>
      <c r="O106" s="133">
        <f t="shared" si="80"/>
        <v>35</v>
      </c>
      <c r="P106" s="133">
        <f t="shared" si="80"/>
        <v>17.5</v>
      </c>
      <c r="Q106" s="133">
        <f t="shared" si="80"/>
        <v>35</v>
      </c>
      <c r="R106" s="151">
        <f t="shared" si="66"/>
        <v>315</v>
      </c>
    </row>
    <row r="107" spans="1:18" ht="30" customHeight="1" outlineLevel="1" x14ac:dyDescent="0.55000000000000004">
      <c r="A107" s="319"/>
      <c r="B107" s="290"/>
      <c r="C107" s="302" t="s">
        <v>45</v>
      </c>
      <c r="D107" s="303"/>
      <c r="E107" s="303"/>
      <c r="F107" s="133">
        <f t="shared" si="80"/>
        <v>17.5</v>
      </c>
      <c r="G107" s="133">
        <f t="shared" si="80"/>
        <v>65</v>
      </c>
      <c r="H107" s="133">
        <f t="shared" si="80"/>
        <v>17.5</v>
      </c>
      <c r="I107" s="133">
        <f t="shared" si="80"/>
        <v>65</v>
      </c>
      <c r="J107" s="133">
        <f t="shared" si="80"/>
        <v>17.5</v>
      </c>
      <c r="K107" s="133">
        <f t="shared" si="80"/>
        <v>65</v>
      </c>
      <c r="L107" s="133">
        <f t="shared" si="80"/>
        <v>17.5</v>
      </c>
      <c r="M107" s="133">
        <f t="shared" si="80"/>
        <v>65</v>
      </c>
      <c r="N107" s="133">
        <f t="shared" si="80"/>
        <v>17.5</v>
      </c>
      <c r="O107" s="133">
        <f t="shared" si="80"/>
        <v>65</v>
      </c>
      <c r="P107" s="133">
        <f t="shared" si="80"/>
        <v>17.5</v>
      </c>
      <c r="Q107" s="133">
        <f t="shared" si="80"/>
        <v>65</v>
      </c>
      <c r="R107" s="151">
        <f t="shared" si="66"/>
        <v>495</v>
      </c>
    </row>
    <row r="108" spans="1:18" ht="30" customHeight="1" outlineLevel="1" x14ac:dyDescent="0.55000000000000004">
      <c r="A108" s="319"/>
      <c r="B108" s="271" t="s">
        <v>101</v>
      </c>
      <c r="C108" s="302" t="s">
        <v>87</v>
      </c>
      <c r="D108" s="303"/>
      <c r="E108" s="303"/>
      <c r="F108" s="133">
        <f t="shared" si="80"/>
        <v>24</v>
      </c>
      <c r="G108" s="133">
        <f t="shared" si="80"/>
        <v>24</v>
      </c>
      <c r="H108" s="133">
        <f t="shared" si="80"/>
        <v>0</v>
      </c>
      <c r="I108" s="133">
        <f t="shared" si="80"/>
        <v>24</v>
      </c>
      <c r="J108" s="133">
        <f t="shared" si="80"/>
        <v>24</v>
      </c>
      <c r="K108" s="133">
        <f t="shared" si="80"/>
        <v>0</v>
      </c>
      <c r="L108" s="133">
        <f t="shared" si="80"/>
        <v>24</v>
      </c>
      <c r="M108" s="133">
        <f t="shared" si="80"/>
        <v>24</v>
      </c>
      <c r="N108" s="133">
        <f t="shared" si="80"/>
        <v>0</v>
      </c>
      <c r="O108" s="133">
        <f t="shared" si="80"/>
        <v>24</v>
      </c>
      <c r="P108" s="133">
        <f t="shared" si="80"/>
        <v>24</v>
      </c>
      <c r="Q108" s="133">
        <f t="shared" si="80"/>
        <v>0</v>
      </c>
      <c r="R108" s="151">
        <f t="shared" si="66"/>
        <v>192</v>
      </c>
    </row>
    <row r="109" spans="1:18" ht="30" customHeight="1" outlineLevel="1" x14ac:dyDescent="0.55000000000000004">
      <c r="A109" s="319"/>
      <c r="B109" s="272"/>
      <c r="C109" s="302" t="s">
        <v>88</v>
      </c>
      <c r="D109" s="303"/>
      <c r="E109" s="303"/>
      <c r="F109" s="133">
        <f t="shared" si="80"/>
        <v>25</v>
      </c>
      <c r="G109" s="133">
        <f t="shared" si="80"/>
        <v>12.5</v>
      </c>
      <c r="H109" s="133">
        <f t="shared" si="80"/>
        <v>12.5</v>
      </c>
      <c r="I109" s="133">
        <f t="shared" si="80"/>
        <v>25</v>
      </c>
      <c r="J109" s="133">
        <f t="shared" si="80"/>
        <v>12.5</v>
      </c>
      <c r="K109" s="133">
        <f t="shared" si="80"/>
        <v>12.5</v>
      </c>
      <c r="L109" s="133">
        <f t="shared" si="80"/>
        <v>25</v>
      </c>
      <c r="M109" s="133">
        <f t="shared" si="80"/>
        <v>12.5</v>
      </c>
      <c r="N109" s="133">
        <f t="shared" si="80"/>
        <v>12.5</v>
      </c>
      <c r="O109" s="133">
        <f t="shared" si="80"/>
        <v>25</v>
      </c>
      <c r="P109" s="133">
        <f t="shared" si="80"/>
        <v>12.5</v>
      </c>
      <c r="Q109" s="133">
        <f t="shared" si="80"/>
        <v>12.5</v>
      </c>
      <c r="R109" s="151">
        <f t="shared" si="66"/>
        <v>200</v>
      </c>
    </row>
    <row r="110" spans="1:18" ht="30" customHeight="1" outlineLevel="1" x14ac:dyDescent="0.55000000000000004">
      <c r="A110" s="319"/>
      <c r="B110" s="290"/>
      <c r="C110" s="302" t="s">
        <v>45</v>
      </c>
      <c r="D110" s="303"/>
      <c r="E110" s="303"/>
      <c r="F110" s="133">
        <f t="shared" si="80"/>
        <v>49</v>
      </c>
      <c r="G110" s="133">
        <f t="shared" si="80"/>
        <v>36.5</v>
      </c>
      <c r="H110" s="133">
        <f t="shared" si="80"/>
        <v>12.5</v>
      </c>
      <c r="I110" s="133">
        <f t="shared" si="80"/>
        <v>49</v>
      </c>
      <c r="J110" s="133">
        <f t="shared" si="80"/>
        <v>36.5</v>
      </c>
      <c r="K110" s="133">
        <f t="shared" si="80"/>
        <v>12.5</v>
      </c>
      <c r="L110" s="133">
        <f t="shared" si="80"/>
        <v>49</v>
      </c>
      <c r="M110" s="133">
        <f t="shared" si="80"/>
        <v>36.5</v>
      </c>
      <c r="N110" s="133">
        <f t="shared" si="80"/>
        <v>12.5</v>
      </c>
      <c r="O110" s="133">
        <f t="shared" si="80"/>
        <v>49</v>
      </c>
      <c r="P110" s="133">
        <f t="shared" si="80"/>
        <v>36.5</v>
      </c>
      <c r="Q110" s="133">
        <f t="shared" si="80"/>
        <v>12.5</v>
      </c>
      <c r="R110" s="151">
        <f t="shared" si="66"/>
        <v>392</v>
      </c>
    </row>
    <row r="111" spans="1:18" ht="30" customHeight="1" outlineLevel="1" x14ac:dyDescent="0.55000000000000004">
      <c r="A111" s="319"/>
      <c r="B111" s="271" t="s">
        <v>102</v>
      </c>
      <c r="C111" s="302" t="s">
        <v>87</v>
      </c>
      <c r="D111" s="303"/>
      <c r="E111" s="303"/>
      <c r="F111" s="133">
        <f>F96/($C$6+$C$7*0.5)</f>
        <v>0</v>
      </c>
      <c r="G111" s="133">
        <f t="shared" si="80"/>
        <v>0</v>
      </c>
      <c r="H111" s="133">
        <f t="shared" si="80"/>
        <v>0</v>
      </c>
      <c r="I111" s="133">
        <f t="shared" si="80"/>
        <v>0</v>
      </c>
      <c r="J111" s="133">
        <f t="shared" si="80"/>
        <v>0</v>
      </c>
      <c r="K111" s="133">
        <f t="shared" si="80"/>
        <v>32</v>
      </c>
      <c r="L111" s="133">
        <f t="shared" si="80"/>
        <v>0</v>
      </c>
      <c r="M111" s="133">
        <f t="shared" si="80"/>
        <v>0</v>
      </c>
      <c r="N111" s="133">
        <f t="shared" si="80"/>
        <v>0</v>
      </c>
      <c r="O111" s="133">
        <f t="shared" si="80"/>
        <v>0</v>
      </c>
      <c r="P111" s="133">
        <f t="shared" si="80"/>
        <v>0</v>
      </c>
      <c r="Q111" s="133">
        <f t="shared" si="80"/>
        <v>32</v>
      </c>
      <c r="R111" s="151">
        <f t="shared" si="66"/>
        <v>64</v>
      </c>
    </row>
    <row r="112" spans="1:18" ht="30" customHeight="1" outlineLevel="1" x14ac:dyDescent="0.55000000000000004">
      <c r="A112" s="319"/>
      <c r="B112" s="272"/>
      <c r="C112" s="302" t="s">
        <v>88</v>
      </c>
      <c r="D112" s="303"/>
      <c r="E112" s="303"/>
      <c r="F112" s="133">
        <f t="shared" si="80"/>
        <v>0</v>
      </c>
      <c r="G112" s="133">
        <f t="shared" si="80"/>
        <v>0</v>
      </c>
      <c r="H112" s="133">
        <f t="shared" si="80"/>
        <v>18.5</v>
      </c>
      <c r="I112" s="133">
        <f t="shared" si="80"/>
        <v>0</v>
      </c>
      <c r="J112" s="133">
        <f t="shared" si="80"/>
        <v>0</v>
      </c>
      <c r="K112" s="133">
        <f t="shared" si="80"/>
        <v>18.5</v>
      </c>
      <c r="L112" s="133">
        <f t="shared" si="80"/>
        <v>0</v>
      </c>
      <c r="M112" s="133">
        <f t="shared" si="80"/>
        <v>0</v>
      </c>
      <c r="N112" s="133">
        <f t="shared" si="80"/>
        <v>18.5</v>
      </c>
      <c r="O112" s="133">
        <f t="shared" si="80"/>
        <v>0</v>
      </c>
      <c r="P112" s="133">
        <f t="shared" si="80"/>
        <v>0</v>
      </c>
      <c r="Q112" s="133">
        <f t="shared" si="80"/>
        <v>18.5</v>
      </c>
      <c r="R112" s="151">
        <f t="shared" si="66"/>
        <v>74</v>
      </c>
    </row>
    <row r="113" spans="1:18" ht="30" customHeight="1" outlineLevel="1" x14ac:dyDescent="0.55000000000000004">
      <c r="A113" s="319"/>
      <c r="B113" s="290"/>
      <c r="C113" s="302" t="s">
        <v>45</v>
      </c>
      <c r="D113" s="303"/>
      <c r="E113" s="303"/>
      <c r="F113" s="133">
        <f t="shared" si="80"/>
        <v>0</v>
      </c>
      <c r="G113" s="133">
        <f t="shared" si="80"/>
        <v>0</v>
      </c>
      <c r="H113" s="133">
        <f t="shared" si="80"/>
        <v>18.5</v>
      </c>
      <c r="I113" s="133">
        <f t="shared" si="80"/>
        <v>0</v>
      </c>
      <c r="J113" s="133">
        <f t="shared" si="80"/>
        <v>0</v>
      </c>
      <c r="K113" s="133">
        <f t="shared" si="80"/>
        <v>50.5</v>
      </c>
      <c r="L113" s="133">
        <f t="shared" si="80"/>
        <v>0</v>
      </c>
      <c r="M113" s="133">
        <f t="shared" si="80"/>
        <v>0</v>
      </c>
      <c r="N113" s="133">
        <f t="shared" si="80"/>
        <v>18.5</v>
      </c>
      <c r="O113" s="133">
        <f t="shared" si="80"/>
        <v>0</v>
      </c>
      <c r="P113" s="133">
        <f t="shared" si="80"/>
        <v>0</v>
      </c>
      <c r="Q113" s="133">
        <f t="shared" si="80"/>
        <v>50.5</v>
      </c>
      <c r="R113" s="151">
        <f t="shared" si="66"/>
        <v>138</v>
      </c>
    </row>
    <row r="114" spans="1:18" ht="30" customHeight="1" outlineLevel="1" x14ac:dyDescent="0.55000000000000004">
      <c r="A114" s="319"/>
      <c r="B114" s="271" t="s">
        <v>145</v>
      </c>
      <c r="C114" s="302" t="s">
        <v>87</v>
      </c>
      <c r="D114" s="303"/>
      <c r="E114" s="303"/>
      <c r="F114" s="133">
        <f t="shared" si="80"/>
        <v>41.5</v>
      </c>
      <c r="G114" s="133">
        <f t="shared" si="80"/>
        <v>41.5</v>
      </c>
      <c r="H114" s="133">
        <f t="shared" si="80"/>
        <v>62.25</v>
      </c>
      <c r="I114" s="133">
        <f t="shared" si="80"/>
        <v>41.5</v>
      </c>
      <c r="J114" s="133">
        <f t="shared" si="80"/>
        <v>41.5</v>
      </c>
      <c r="K114" s="133">
        <f t="shared" si="80"/>
        <v>62.25</v>
      </c>
      <c r="L114" s="133">
        <f t="shared" si="80"/>
        <v>41.5</v>
      </c>
      <c r="M114" s="133">
        <f t="shared" si="80"/>
        <v>41.5</v>
      </c>
      <c r="N114" s="133">
        <f t="shared" si="80"/>
        <v>62.25</v>
      </c>
      <c r="O114" s="133">
        <f t="shared" si="80"/>
        <v>41.5</v>
      </c>
      <c r="P114" s="133">
        <f t="shared" si="80"/>
        <v>41.5</v>
      </c>
      <c r="Q114" s="133">
        <f t="shared" si="80"/>
        <v>62.25</v>
      </c>
      <c r="R114" s="151">
        <f t="shared" si="66"/>
        <v>581</v>
      </c>
    </row>
    <row r="115" spans="1:18" ht="30" customHeight="1" outlineLevel="1" x14ac:dyDescent="0.55000000000000004">
      <c r="A115" s="319"/>
      <c r="B115" s="272"/>
      <c r="C115" s="288" t="s">
        <v>88</v>
      </c>
      <c r="D115" s="289"/>
      <c r="E115" s="289"/>
      <c r="F115" s="152">
        <f t="shared" si="80"/>
        <v>9.5</v>
      </c>
      <c r="G115" s="133">
        <f t="shared" si="80"/>
        <v>19</v>
      </c>
      <c r="H115" s="133">
        <f t="shared" si="80"/>
        <v>9.5</v>
      </c>
      <c r="I115" s="133">
        <f t="shared" si="80"/>
        <v>9.5</v>
      </c>
      <c r="J115" s="133">
        <f t="shared" si="80"/>
        <v>19</v>
      </c>
      <c r="K115" s="133">
        <f t="shared" si="80"/>
        <v>9.5</v>
      </c>
      <c r="L115" s="133">
        <f t="shared" si="80"/>
        <v>9.5</v>
      </c>
      <c r="M115" s="133">
        <f t="shared" si="80"/>
        <v>19</v>
      </c>
      <c r="N115" s="133">
        <f t="shared" si="80"/>
        <v>9.5</v>
      </c>
      <c r="O115" s="133">
        <f t="shared" si="80"/>
        <v>9.5</v>
      </c>
      <c r="P115" s="133">
        <f t="shared" si="80"/>
        <v>19</v>
      </c>
      <c r="Q115" s="133">
        <f t="shared" si="80"/>
        <v>9.5</v>
      </c>
      <c r="R115" s="151">
        <f t="shared" si="66"/>
        <v>152</v>
      </c>
    </row>
    <row r="116" spans="1:18" ht="30" customHeight="1" outlineLevel="1" x14ac:dyDescent="0.55000000000000004">
      <c r="A116" s="319"/>
      <c r="B116" s="272"/>
      <c r="C116" s="325" t="s">
        <v>45</v>
      </c>
      <c r="D116" s="325"/>
      <c r="E116" s="325"/>
      <c r="F116" s="133">
        <f t="shared" si="80"/>
        <v>51</v>
      </c>
      <c r="G116" s="133">
        <f t="shared" si="80"/>
        <v>60.5</v>
      </c>
      <c r="H116" s="133">
        <f t="shared" si="80"/>
        <v>71.75</v>
      </c>
      <c r="I116" s="133">
        <f t="shared" si="80"/>
        <v>51</v>
      </c>
      <c r="J116" s="133">
        <f t="shared" si="80"/>
        <v>60.5</v>
      </c>
      <c r="K116" s="133">
        <f t="shared" si="80"/>
        <v>71.75</v>
      </c>
      <c r="L116" s="133">
        <f t="shared" si="80"/>
        <v>51</v>
      </c>
      <c r="M116" s="133">
        <f t="shared" si="80"/>
        <v>60.5</v>
      </c>
      <c r="N116" s="133">
        <f t="shared" si="80"/>
        <v>71.75</v>
      </c>
      <c r="O116" s="133">
        <f t="shared" si="80"/>
        <v>51</v>
      </c>
      <c r="P116" s="133">
        <f t="shared" si="80"/>
        <v>60.5</v>
      </c>
      <c r="Q116" s="133">
        <f>Q101/($C$6+$C$7*0.5)</f>
        <v>71.75</v>
      </c>
      <c r="R116" s="151">
        <f t="shared" si="66"/>
        <v>733</v>
      </c>
    </row>
    <row r="117" spans="1:18" ht="30" customHeight="1" x14ac:dyDescent="0.55000000000000004">
      <c r="A117" s="319"/>
      <c r="B117" s="271" t="s">
        <v>108</v>
      </c>
      <c r="C117" s="326" t="s">
        <v>91</v>
      </c>
      <c r="D117" s="326"/>
      <c r="E117" s="327"/>
      <c r="F117" s="132">
        <f>F102/($C$6+$C$7*0.5)</f>
        <v>65.5</v>
      </c>
      <c r="G117" s="133">
        <f t="shared" si="80"/>
        <v>95.5</v>
      </c>
      <c r="H117" s="133">
        <f t="shared" si="80"/>
        <v>62.25</v>
      </c>
      <c r="I117" s="133">
        <f t="shared" si="80"/>
        <v>95.5</v>
      </c>
      <c r="J117" s="133">
        <f t="shared" si="80"/>
        <v>65.5</v>
      </c>
      <c r="K117" s="133">
        <f t="shared" si="80"/>
        <v>124.25</v>
      </c>
      <c r="L117" s="133">
        <f t="shared" si="80"/>
        <v>65.5</v>
      </c>
      <c r="M117" s="133">
        <f t="shared" si="80"/>
        <v>95.5</v>
      </c>
      <c r="N117" s="133">
        <f t="shared" si="80"/>
        <v>62.25</v>
      </c>
      <c r="O117" s="133">
        <f t="shared" si="80"/>
        <v>95.5</v>
      </c>
      <c r="P117" s="133">
        <f t="shared" si="80"/>
        <v>65.5</v>
      </c>
      <c r="Q117" s="133">
        <f t="shared" si="80"/>
        <v>124.25</v>
      </c>
      <c r="R117" s="151">
        <f t="shared" si="66"/>
        <v>1017</v>
      </c>
    </row>
    <row r="118" spans="1:18" ht="30" customHeight="1" x14ac:dyDescent="0.55000000000000004">
      <c r="A118" s="319"/>
      <c r="B118" s="272"/>
      <c r="C118" s="328" t="s">
        <v>92</v>
      </c>
      <c r="D118" s="328"/>
      <c r="E118" s="328"/>
      <c r="F118" s="153">
        <f>F103/($C$6+$C$7*0.5)</f>
        <v>52</v>
      </c>
      <c r="G118" s="153">
        <f t="shared" si="80"/>
        <v>66.5</v>
      </c>
      <c r="H118" s="153">
        <f t="shared" si="80"/>
        <v>58</v>
      </c>
      <c r="I118" s="153">
        <f t="shared" si="80"/>
        <v>69.5</v>
      </c>
      <c r="J118" s="153">
        <f t="shared" si="80"/>
        <v>49</v>
      </c>
      <c r="K118" s="153">
        <f t="shared" si="80"/>
        <v>75.5</v>
      </c>
      <c r="L118" s="153">
        <f t="shared" si="80"/>
        <v>52</v>
      </c>
      <c r="M118" s="153">
        <f t="shared" si="80"/>
        <v>66.5</v>
      </c>
      <c r="N118" s="153">
        <f t="shared" si="80"/>
        <v>58</v>
      </c>
      <c r="O118" s="153">
        <f t="shared" si="80"/>
        <v>69.5</v>
      </c>
      <c r="P118" s="153">
        <f t="shared" si="80"/>
        <v>49</v>
      </c>
      <c r="Q118" s="153">
        <f t="shared" si="80"/>
        <v>75.5</v>
      </c>
      <c r="R118" s="13">
        <f t="shared" si="66"/>
        <v>741</v>
      </c>
    </row>
    <row r="119" spans="1:18" ht="30" customHeight="1" thickBot="1" x14ac:dyDescent="0.6">
      <c r="A119" s="320"/>
      <c r="B119" s="273"/>
      <c r="C119" s="329" t="s">
        <v>19</v>
      </c>
      <c r="D119" s="329"/>
      <c r="E119" s="329"/>
      <c r="F119" s="52">
        <f t="shared" ref="F119:P119" si="81">SUM(F117,F118)</f>
        <v>117.5</v>
      </c>
      <c r="G119" s="52">
        <f t="shared" si="81"/>
        <v>162</v>
      </c>
      <c r="H119" s="52">
        <f t="shared" si="81"/>
        <v>120.25</v>
      </c>
      <c r="I119" s="52">
        <f t="shared" si="81"/>
        <v>165</v>
      </c>
      <c r="J119" s="52">
        <f t="shared" si="81"/>
        <v>114.5</v>
      </c>
      <c r="K119" s="52">
        <f t="shared" si="81"/>
        <v>199.75</v>
      </c>
      <c r="L119" s="52">
        <f t="shared" si="81"/>
        <v>117.5</v>
      </c>
      <c r="M119" s="52">
        <f t="shared" si="81"/>
        <v>162</v>
      </c>
      <c r="N119" s="52">
        <f t="shared" si="81"/>
        <v>120.25</v>
      </c>
      <c r="O119" s="52">
        <f t="shared" si="81"/>
        <v>165</v>
      </c>
      <c r="P119" s="52">
        <f t="shared" si="81"/>
        <v>114.5</v>
      </c>
      <c r="Q119" s="52">
        <f>SUM(Q117,Q118)</f>
        <v>199.75</v>
      </c>
      <c r="R119" s="13">
        <f t="shared" si="66"/>
        <v>1758</v>
      </c>
    </row>
    <row r="120" spans="1:18" ht="18.5" thickTop="1" x14ac:dyDescent="0.55000000000000004"/>
  </sheetData>
  <mergeCells count="132">
    <mergeCell ref="A1:S1"/>
    <mergeCell ref="A2:S2"/>
    <mergeCell ref="C77:E77"/>
    <mergeCell ref="C105:E105"/>
    <mergeCell ref="C106:E106"/>
    <mergeCell ref="R12:R13"/>
    <mergeCell ref="B14:B16"/>
    <mergeCell ref="C14:E14"/>
    <mergeCell ref="C15:E15"/>
    <mergeCell ref="C16:E16"/>
    <mergeCell ref="B44:B46"/>
    <mergeCell ref="C44:E44"/>
    <mergeCell ref="C45:E45"/>
    <mergeCell ref="C46:E46"/>
    <mergeCell ref="B29:B31"/>
    <mergeCell ref="C29:E29"/>
    <mergeCell ref="C30:E30"/>
    <mergeCell ref="C31:E31"/>
    <mergeCell ref="C41:E41"/>
    <mergeCell ref="C42:E42"/>
    <mergeCell ref="C43:E43"/>
    <mergeCell ref="A44:A58"/>
    <mergeCell ref="B47:B49"/>
    <mergeCell ref="C47:E47"/>
    <mergeCell ref="C48:E48"/>
    <mergeCell ref="C49:E49"/>
    <mergeCell ref="B50:B52"/>
    <mergeCell ref="C50:E50"/>
    <mergeCell ref="A90:A104"/>
    <mergeCell ref="B93:B95"/>
    <mergeCell ref="C93:E93"/>
    <mergeCell ref="C94:E94"/>
    <mergeCell ref="C95:E95"/>
    <mergeCell ref="B96:B98"/>
    <mergeCell ref="C96:E96"/>
    <mergeCell ref="C97:E97"/>
    <mergeCell ref="B56:B58"/>
    <mergeCell ref="C56:E56"/>
    <mergeCell ref="C57:E57"/>
    <mergeCell ref="C58:E58"/>
    <mergeCell ref="C51:E51"/>
    <mergeCell ref="C52:E52"/>
    <mergeCell ref="B53:B55"/>
    <mergeCell ref="C53:E53"/>
    <mergeCell ref="C54:E54"/>
    <mergeCell ref="C55:E55"/>
    <mergeCell ref="C98:E98"/>
    <mergeCell ref="B99:B101"/>
    <mergeCell ref="R73:R74"/>
    <mergeCell ref="B75:B77"/>
    <mergeCell ref="C75:E75"/>
    <mergeCell ref="C76:E76"/>
    <mergeCell ref="A75:A89"/>
    <mergeCell ref="B78:B80"/>
    <mergeCell ref="C78:E78"/>
    <mergeCell ref="C79:E79"/>
    <mergeCell ref="C80:E80"/>
    <mergeCell ref="B81:B83"/>
    <mergeCell ref="C81:E81"/>
    <mergeCell ref="C82:E82"/>
    <mergeCell ref="C83:E83"/>
    <mergeCell ref="B84:B86"/>
    <mergeCell ref="F73:P73"/>
    <mergeCell ref="F12:P12"/>
    <mergeCell ref="A14:A28"/>
    <mergeCell ref="B17:B19"/>
    <mergeCell ref="C17:E17"/>
    <mergeCell ref="C18:E18"/>
    <mergeCell ref="C19:E19"/>
    <mergeCell ref="B20:B22"/>
    <mergeCell ref="C20:E20"/>
    <mergeCell ref="C21:E21"/>
    <mergeCell ref="C22:E22"/>
    <mergeCell ref="B23:B25"/>
    <mergeCell ref="C23:E23"/>
    <mergeCell ref="C24:E24"/>
    <mergeCell ref="C25:E25"/>
    <mergeCell ref="B26:B28"/>
    <mergeCell ref="C26:E26"/>
    <mergeCell ref="C27:E27"/>
    <mergeCell ref="C28:E28"/>
    <mergeCell ref="A29:A43"/>
    <mergeCell ref="B32:B34"/>
    <mergeCell ref="C32:E32"/>
    <mergeCell ref="C33:E33"/>
    <mergeCell ref="C34:E34"/>
    <mergeCell ref="B35:B37"/>
    <mergeCell ref="C35:E35"/>
    <mergeCell ref="C36:E36"/>
    <mergeCell ref="C37:E37"/>
    <mergeCell ref="B38:B40"/>
    <mergeCell ref="C38:E38"/>
    <mergeCell ref="C39:E39"/>
    <mergeCell ref="C40:E40"/>
    <mergeCell ref="B41:B43"/>
    <mergeCell ref="C99:E99"/>
    <mergeCell ref="C100:E100"/>
    <mergeCell ref="C101:E101"/>
    <mergeCell ref="C84:E84"/>
    <mergeCell ref="C85:E85"/>
    <mergeCell ref="C86:E86"/>
    <mergeCell ref="B87:B89"/>
    <mergeCell ref="C87:E87"/>
    <mergeCell ref="C88:E88"/>
    <mergeCell ref="C89:E89"/>
    <mergeCell ref="B90:B92"/>
    <mergeCell ref="C90:E90"/>
    <mergeCell ref="C91:E91"/>
    <mergeCell ref="C92:E92"/>
    <mergeCell ref="B102:B104"/>
    <mergeCell ref="C102:E102"/>
    <mergeCell ref="C103:E103"/>
    <mergeCell ref="C104:E104"/>
    <mergeCell ref="A105:A119"/>
    <mergeCell ref="B108:B110"/>
    <mergeCell ref="C108:E108"/>
    <mergeCell ref="C109:E109"/>
    <mergeCell ref="C110:E110"/>
    <mergeCell ref="B111:B113"/>
    <mergeCell ref="C111:E111"/>
    <mergeCell ref="C112:E112"/>
    <mergeCell ref="C113:E113"/>
    <mergeCell ref="B114:B116"/>
    <mergeCell ref="C114:E114"/>
    <mergeCell ref="C115:E115"/>
    <mergeCell ref="B105:B107"/>
    <mergeCell ref="C107:E107"/>
    <mergeCell ref="C116:E116"/>
    <mergeCell ref="B117:B119"/>
    <mergeCell ref="C117:E117"/>
    <mergeCell ref="C118:E118"/>
    <mergeCell ref="C119:E119"/>
  </mergeCells>
  <phoneticPr fontId="4"/>
  <pageMargins left="0.7" right="0.7" top="0.75" bottom="0.75" header="0.3" footer="0.3"/>
  <pageSetup paperSize="9" scale="1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9BB9D-EE1B-4C71-8BD2-3220BC1FFF4B}">
  <sheetPr codeName="Sheet4">
    <pageSetUpPr fitToPage="1"/>
  </sheetPr>
  <dimension ref="A1:AL151"/>
  <sheetViews>
    <sheetView view="pageBreakPreview" topLeftCell="B117" zoomScale="55" zoomScaleNormal="53" zoomScaleSheetLayoutView="55" workbookViewId="0">
      <selection activeCell="M3" sqref="M3"/>
    </sheetView>
  </sheetViews>
  <sheetFormatPr defaultColWidth="11.25" defaultRowHeight="18" outlineLevelRow="1" x14ac:dyDescent="0.55000000000000004"/>
  <cols>
    <col min="1" max="16384" width="11.25" style="39"/>
  </cols>
  <sheetData>
    <row r="1" spans="1:38" ht="16.5" hidden="1" customHeight="1" outlineLevel="1" x14ac:dyDescent="0.55000000000000004">
      <c r="A1" s="50" t="s">
        <v>67</v>
      </c>
      <c r="B1" s="50"/>
      <c r="C1" s="50"/>
      <c r="D1" s="50"/>
      <c r="E1" s="50"/>
      <c r="F1" s="50"/>
      <c r="G1" s="50"/>
      <c r="H1" s="50"/>
      <c r="I1" s="50"/>
      <c r="J1" s="50"/>
      <c r="K1" s="50"/>
      <c r="L1" s="50"/>
      <c r="M1" s="50"/>
      <c r="N1" s="50"/>
      <c r="O1" s="50"/>
      <c r="P1" s="50"/>
    </row>
    <row r="2" spans="1:38" ht="24" customHeight="1" collapsed="1" x14ac:dyDescent="0.55000000000000004">
      <c r="A2" s="351" t="s">
        <v>130</v>
      </c>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c r="AE2" s="351"/>
      <c r="AF2" s="351"/>
      <c r="AG2" s="351"/>
      <c r="AH2" s="51"/>
      <c r="AI2" s="51"/>
      <c r="AJ2" s="51"/>
      <c r="AK2" s="51"/>
      <c r="AL2" s="51"/>
    </row>
    <row r="3" spans="1:38" ht="30" customHeight="1" x14ac:dyDescent="0.55000000000000004">
      <c r="A3" s="63" t="s">
        <v>222</v>
      </c>
      <c r="B3" s="33"/>
      <c r="C3" s="33"/>
      <c r="D3" s="33"/>
      <c r="E3" s="33"/>
      <c r="F3" s="33"/>
      <c r="G3" s="33"/>
      <c r="H3" s="33"/>
      <c r="I3" s="33"/>
      <c r="J3" s="33"/>
      <c r="K3" s="33"/>
      <c r="L3" s="33"/>
      <c r="M3" s="33"/>
      <c r="N3" s="33"/>
      <c r="O3" s="33"/>
      <c r="P3" s="33"/>
      <c r="Q3" s="33"/>
      <c r="R3" s="33"/>
      <c r="S3" s="33"/>
    </row>
    <row r="4" spans="1:38" ht="30" customHeight="1" x14ac:dyDescent="0.55000000000000004">
      <c r="A4" s="77" t="s">
        <v>57</v>
      </c>
      <c r="B4" s="33"/>
      <c r="C4" s="33"/>
      <c r="D4" s="33"/>
      <c r="E4" s="33"/>
      <c r="F4" s="33"/>
      <c r="G4" s="33"/>
      <c r="H4" s="33"/>
      <c r="I4" s="33"/>
      <c r="J4" s="33"/>
      <c r="K4" s="33"/>
      <c r="L4" s="33"/>
      <c r="M4" s="33"/>
      <c r="N4" s="33"/>
      <c r="O4" s="33"/>
      <c r="P4" s="33"/>
      <c r="Q4" s="33"/>
      <c r="R4" s="33"/>
      <c r="S4" s="33"/>
    </row>
    <row r="5" spans="1:38" ht="31.5" customHeight="1" x14ac:dyDescent="0.55000000000000004">
      <c r="A5" s="63" t="s">
        <v>131</v>
      </c>
      <c r="B5" s="33"/>
      <c r="C5" s="33"/>
      <c r="D5" s="33"/>
      <c r="E5" s="33"/>
      <c r="F5" s="33"/>
      <c r="G5" s="33"/>
      <c r="H5" s="33"/>
      <c r="I5" s="34"/>
      <c r="J5" s="34"/>
      <c r="K5" s="33"/>
      <c r="L5" s="63" t="s">
        <v>133</v>
      </c>
      <c r="M5" s="33"/>
      <c r="N5" s="33"/>
      <c r="O5" s="33"/>
      <c r="P5" s="33"/>
      <c r="Q5" s="33"/>
      <c r="R5" s="33"/>
      <c r="S5" s="33"/>
      <c r="T5" s="34"/>
      <c r="U5" s="34"/>
      <c r="W5" s="63" t="s">
        <v>132</v>
      </c>
      <c r="X5" s="33"/>
      <c r="Y5" s="33"/>
      <c r="Z5" s="33"/>
      <c r="AA5" s="33"/>
      <c r="AB5" s="33"/>
      <c r="AC5" s="33"/>
      <c r="AD5" s="33"/>
      <c r="AE5" s="34"/>
      <c r="AF5" s="34"/>
      <c r="AK5" s="40"/>
      <c r="AL5" s="40"/>
    </row>
    <row r="6" spans="1:38" s="33" customFormat="1" ht="67.5" customHeight="1" x14ac:dyDescent="0.55000000000000004">
      <c r="A6" s="349" t="s">
        <v>223</v>
      </c>
      <c r="B6" s="349"/>
      <c r="C6" s="349"/>
      <c r="D6" s="349"/>
      <c r="E6" s="349"/>
      <c r="F6" s="349"/>
      <c r="G6" s="349"/>
      <c r="H6" s="349"/>
      <c r="I6" s="349"/>
      <c r="J6" s="349"/>
      <c r="L6" s="349" t="s">
        <v>224</v>
      </c>
      <c r="M6" s="349"/>
      <c r="N6" s="349"/>
      <c r="O6" s="349"/>
      <c r="P6" s="349"/>
      <c r="Q6" s="349"/>
      <c r="R6" s="349"/>
      <c r="S6" s="349"/>
      <c r="T6" s="349"/>
      <c r="U6" s="349"/>
      <c r="W6" s="349" t="s">
        <v>224</v>
      </c>
      <c r="X6" s="349"/>
      <c r="Y6" s="349"/>
      <c r="Z6" s="349"/>
      <c r="AA6" s="349"/>
      <c r="AB6" s="349"/>
      <c r="AC6" s="349"/>
      <c r="AD6" s="349"/>
      <c r="AE6" s="349"/>
      <c r="AF6" s="349"/>
      <c r="AK6" s="34"/>
      <c r="AL6" s="34"/>
    </row>
    <row r="7" spans="1:38" ht="30" customHeight="1" x14ac:dyDescent="0.55000000000000004">
      <c r="A7" s="33"/>
      <c r="B7" s="33"/>
      <c r="C7" s="33"/>
      <c r="D7" s="33"/>
      <c r="E7" s="33"/>
      <c r="F7" s="33"/>
      <c r="G7" s="33"/>
      <c r="H7" s="33"/>
      <c r="I7" s="33"/>
      <c r="J7" s="34"/>
      <c r="K7" s="33"/>
      <c r="L7" s="33"/>
      <c r="M7" s="33"/>
      <c r="N7" s="33"/>
      <c r="O7" s="33"/>
      <c r="P7" s="33"/>
      <c r="Q7" s="33"/>
      <c r="R7" s="33"/>
      <c r="S7" s="33"/>
    </row>
    <row r="8" spans="1:38" ht="30" customHeight="1" x14ac:dyDescent="0.55000000000000004">
      <c r="A8" s="33"/>
      <c r="B8" s="33"/>
      <c r="C8" s="33"/>
      <c r="D8" s="33"/>
      <c r="E8" s="33"/>
      <c r="F8" s="33"/>
      <c r="G8" s="33"/>
      <c r="H8" s="33"/>
      <c r="I8" s="33"/>
      <c r="J8" s="33"/>
      <c r="K8" s="33"/>
      <c r="L8" s="33"/>
      <c r="M8" s="33"/>
      <c r="N8" s="33"/>
      <c r="O8" s="33"/>
      <c r="P8" s="33"/>
      <c r="Q8" s="33"/>
      <c r="R8" s="33"/>
      <c r="S8" s="33"/>
    </row>
    <row r="9" spans="1:38" ht="30" customHeight="1" x14ac:dyDescent="0.55000000000000004">
      <c r="A9" s="33"/>
      <c r="B9" s="33"/>
      <c r="C9" s="33"/>
      <c r="D9" s="33"/>
      <c r="E9" s="33"/>
      <c r="F9" s="33"/>
      <c r="G9" s="33"/>
      <c r="H9" s="33"/>
      <c r="I9" s="33"/>
      <c r="J9" s="33"/>
      <c r="K9" s="33"/>
      <c r="L9" s="33"/>
      <c r="M9" s="33"/>
      <c r="N9" s="33"/>
      <c r="O9" s="33"/>
      <c r="P9" s="33"/>
      <c r="Q9" s="33"/>
      <c r="R9" s="33"/>
      <c r="S9" s="33"/>
    </row>
    <row r="10" spans="1:38" ht="30" customHeight="1" x14ac:dyDescent="0.55000000000000004">
      <c r="A10" s="33"/>
      <c r="B10" s="33"/>
      <c r="C10" s="33"/>
      <c r="D10" s="33"/>
      <c r="E10" s="33"/>
      <c r="F10" s="33"/>
      <c r="G10" s="33"/>
      <c r="H10" s="33"/>
      <c r="I10" s="33"/>
      <c r="J10" s="33"/>
      <c r="K10" s="33"/>
      <c r="L10" s="33"/>
      <c r="M10" s="33"/>
      <c r="N10" s="33"/>
      <c r="O10" s="33"/>
      <c r="P10" s="33"/>
      <c r="Q10" s="33"/>
      <c r="R10" s="33"/>
      <c r="S10" s="33"/>
    </row>
    <row r="11" spans="1:38" ht="30" customHeight="1" x14ac:dyDescent="0.55000000000000004">
      <c r="A11" s="33"/>
      <c r="B11" s="33"/>
      <c r="C11" s="33"/>
      <c r="D11" s="33"/>
      <c r="E11" s="33"/>
      <c r="F11" s="33"/>
      <c r="G11" s="33"/>
      <c r="H11" s="33"/>
      <c r="I11" s="33"/>
      <c r="J11" s="33"/>
      <c r="K11" s="33"/>
      <c r="L11" s="33"/>
      <c r="M11" s="33"/>
      <c r="N11" s="33"/>
      <c r="O11" s="33"/>
      <c r="P11" s="33"/>
      <c r="Q11" s="33"/>
      <c r="R11" s="33"/>
      <c r="S11" s="33"/>
    </row>
    <row r="12" spans="1:38" ht="30" customHeight="1" x14ac:dyDescent="0.55000000000000004">
      <c r="A12" s="33"/>
      <c r="B12" s="33"/>
      <c r="C12" s="33"/>
      <c r="D12" s="33"/>
      <c r="E12" s="33"/>
      <c r="F12" s="33"/>
      <c r="G12" s="33"/>
      <c r="H12" s="33"/>
      <c r="I12" s="33"/>
      <c r="J12" s="33"/>
      <c r="K12" s="33"/>
      <c r="L12" s="33"/>
      <c r="M12" s="33"/>
      <c r="N12" s="33"/>
      <c r="O12" s="33"/>
      <c r="P12" s="33"/>
      <c r="Q12" s="33"/>
      <c r="R12" s="33"/>
      <c r="S12" s="33"/>
    </row>
    <row r="13" spans="1:38" ht="30" customHeight="1" x14ac:dyDescent="0.55000000000000004">
      <c r="A13" s="33"/>
      <c r="B13" s="33"/>
      <c r="C13" s="33"/>
      <c r="D13" s="33"/>
      <c r="E13" s="33"/>
      <c r="F13" s="33"/>
      <c r="G13" s="33"/>
      <c r="H13" s="33"/>
      <c r="I13" s="33"/>
      <c r="J13" s="33"/>
      <c r="K13" s="33"/>
      <c r="L13" s="33"/>
      <c r="M13" s="33"/>
      <c r="N13" s="33"/>
      <c r="O13" s="33"/>
      <c r="P13" s="33"/>
      <c r="Q13" s="33"/>
      <c r="R13" s="33"/>
      <c r="S13" s="33"/>
    </row>
    <row r="14" spans="1:38" ht="30" customHeight="1" x14ac:dyDescent="0.55000000000000004">
      <c r="A14" s="33"/>
      <c r="B14" s="33"/>
      <c r="C14" s="33"/>
      <c r="D14" s="33"/>
      <c r="E14" s="33"/>
      <c r="F14" s="33"/>
      <c r="G14" s="33"/>
      <c r="H14" s="33"/>
      <c r="I14" s="33"/>
      <c r="J14" s="33"/>
      <c r="K14" s="33"/>
      <c r="L14" s="33"/>
      <c r="M14" s="33"/>
      <c r="N14" s="33"/>
      <c r="O14" s="33"/>
      <c r="P14" s="33"/>
      <c r="Q14" s="33"/>
      <c r="R14" s="33"/>
      <c r="S14" s="33"/>
      <c r="AI14" s="41"/>
    </row>
    <row r="15" spans="1:38" ht="30" customHeight="1" x14ac:dyDescent="0.55000000000000004">
      <c r="A15" s="33"/>
      <c r="B15" s="33"/>
      <c r="C15" s="33"/>
      <c r="D15" s="33"/>
      <c r="E15" s="33"/>
      <c r="F15" s="33"/>
      <c r="G15" s="33"/>
      <c r="H15" s="33"/>
      <c r="I15" s="33"/>
      <c r="J15" s="33"/>
      <c r="K15" s="33"/>
      <c r="L15" s="33"/>
      <c r="M15" s="33"/>
      <c r="N15" s="33"/>
      <c r="O15" s="33"/>
      <c r="P15" s="33"/>
      <c r="Q15" s="33"/>
      <c r="R15" s="33"/>
      <c r="S15" s="33"/>
    </row>
    <row r="16" spans="1:38" ht="30" customHeight="1" x14ac:dyDescent="0.55000000000000004">
      <c r="A16" s="33"/>
      <c r="B16" s="33"/>
      <c r="C16" s="33"/>
      <c r="D16" s="33"/>
      <c r="E16" s="33"/>
      <c r="F16" s="33"/>
      <c r="G16" s="33"/>
      <c r="H16" s="33"/>
      <c r="I16" s="33"/>
      <c r="J16" s="33"/>
      <c r="K16" s="33"/>
      <c r="L16" s="33"/>
      <c r="M16" s="33"/>
      <c r="N16" s="33"/>
      <c r="O16" s="33"/>
      <c r="P16" s="33"/>
      <c r="Q16" s="33"/>
      <c r="R16" s="33"/>
      <c r="S16" s="33"/>
    </row>
    <row r="17" spans="1:38" ht="30" customHeight="1" x14ac:dyDescent="0.55000000000000004">
      <c r="A17" s="33"/>
      <c r="B17" s="33"/>
      <c r="C17" s="33"/>
      <c r="D17" s="33"/>
      <c r="E17" s="33"/>
      <c r="F17" s="33"/>
      <c r="G17" s="33"/>
      <c r="H17" s="33"/>
      <c r="I17" s="33"/>
      <c r="J17" s="33"/>
      <c r="K17" s="33"/>
      <c r="L17" s="33"/>
      <c r="M17" s="33"/>
      <c r="N17" s="33"/>
      <c r="O17" s="33"/>
      <c r="P17" s="33"/>
      <c r="Q17" s="33"/>
      <c r="R17" s="33"/>
      <c r="S17" s="33"/>
    </row>
    <row r="18" spans="1:38" ht="30" customHeight="1" x14ac:dyDescent="0.55000000000000004">
      <c r="A18" s="33"/>
      <c r="B18" s="33"/>
      <c r="C18" s="33"/>
      <c r="D18" s="33"/>
      <c r="E18" s="33"/>
      <c r="F18" s="33"/>
      <c r="G18" s="33"/>
      <c r="H18" s="33"/>
      <c r="I18" s="33"/>
      <c r="J18" s="33"/>
      <c r="K18" s="33"/>
      <c r="L18" s="33"/>
      <c r="M18" s="33"/>
      <c r="N18" s="33"/>
      <c r="O18" s="33"/>
      <c r="P18" s="33"/>
      <c r="Q18" s="33"/>
      <c r="R18" s="37"/>
      <c r="S18" s="33"/>
    </row>
    <row r="19" spans="1:38" ht="30" customHeight="1" x14ac:dyDescent="0.55000000000000004">
      <c r="A19" s="33"/>
      <c r="B19" s="33"/>
      <c r="C19" s="33"/>
      <c r="D19" s="33"/>
      <c r="E19" s="33"/>
      <c r="F19" s="33"/>
      <c r="G19" s="33"/>
      <c r="H19" s="33"/>
      <c r="I19" s="33"/>
      <c r="J19" s="33"/>
      <c r="K19" s="33"/>
      <c r="L19" s="33"/>
      <c r="M19" s="33"/>
      <c r="N19" s="33"/>
      <c r="O19" s="33"/>
      <c r="P19" s="33"/>
      <c r="Q19" s="33"/>
      <c r="R19" s="33"/>
      <c r="S19" s="33"/>
    </row>
    <row r="20" spans="1:38" ht="30" customHeight="1" x14ac:dyDescent="0.55000000000000004">
      <c r="A20" s="33"/>
      <c r="B20" s="33"/>
      <c r="C20" s="33"/>
      <c r="D20" s="33"/>
      <c r="E20" s="33"/>
      <c r="F20" s="33"/>
      <c r="G20" s="33"/>
      <c r="H20" s="33"/>
      <c r="I20" s="33"/>
      <c r="J20" s="33"/>
      <c r="K20" s="33"/>
      <c r="L20" s="33"/>
      <c r="M20" s="33"/>
      <c r="N20" s="33"/>
      <c r="O20" s="33"/>
      <c r="P20" s="33"/>
      <c r="Q20" s="33"/>
      <c r="R20" s="33"/>
      <c r="S20" s="33"/>
    </row>
    <row r="21" spans="1:38" ht="30" customHeight="1" x14ac:dyDescent="0.55000000000000004">
      <c r="A21" s="33"/>
      <c r="B21" s="33"/>
      <c r="C21" s="33"/>
      <c r="D21" s="33"/>
      <c r="E21" s="33"/>
      <c r="F21" s="33"/>
      <c r="G21" s="33"/>
      <c r="H21" s="33"/>
      <c r="I21" s="33"/>
      <c r="J21" s="33"/>
      <c r="K21" s="33"/>
      <c r="L21" s="33"/>
      <c r="M21" s="33"/>
      <c r="N21" s="33"/>
      <c r="O21" s="33"/>
      <c r="P21" s="33"/>
      <c r="Q21" s="33"/>
      <c r="R21" s="33"/>
      <c r="S21" s="33"/>
    </row>
    <row r="22" spans="1:38" ht="30" customHeight="1" x14ac:dyDescent="0.55000000000000004">
      <c r="A22" s="33"/>
      <c r="B22" s="33"/>
      <c r="C22" s="33"/>
      <c r="D22" s="33"/>
      <c r="E22" s="33"/>
      <c r="F22" s="33"/>
      <c r="G22" s="33"/>
      <c r="H22" s="33"/>
      <c r="I22" s="33"/>
      <c r="J22" s="33"/>
      <c r="K22" s="33"/>
      <c r="L22" s="33"/>
      <c r="M22" s="33"/>
      <c r="N22" s="33"/>
      <c r="O22" s="33"/>
      <c r="P22" s="33"/>
      <c r="Q22" s="33"/>
      <c r="R22" s="33"/>
      <c r="S22" s="33"/>
    </row>
    <row r="23" spans="1:38" ht="30" customHeight="1" x14ac:dyDescent="0.55000000000000004">
      <c r="A23" s="33"/>
      <c r="B23" s="33"/>
      <c r="C23" s="33"/>
      <c r="D23" s="33"/>
      <c r="E23" s="33"/>
      <c r="F23" s="33"/>
      <c r="G23" s="33"/>
      <c r="H23" s="33"/>
      <c r="I23" s="33"/>
      <c r="J23" s="33"/>
      <c r="K23" s="33"/>
      <c r="L23" s="33"/>
      <c r="M23" s="33"/>
      <c r="N23" s="33"/>
      <c r="O23" s="33"/>
      <c r="P23" s="33"/>
      <c r="Q23" s="33"/>
      <c r="R23" s="33"/>
      <c r="S23" s="33"/>
    </row>
    <row r="24" spans="1:38" ht="30" customHeight="1" x14ac:dyDescent="0.55000000000000004">
      <c r="A24" s="33"/>
      <c r="B24" s="33"/>
      <c r="C24" s="33"/>
      <c r="D24" s="33"/>
      <c r="E24" s="33"/>
      <c r="F24" s="33"/>
      <c r="G24" s="33"/>
      <c r="H24" s="33"/>
      <c r="I24" s="33"/>
      <c r="J24" s="33"/>
      <c r="K24" s="33"/>
      <c r="L24" s="33"/>
      <c r="M24" s="33"/>
      <c r="N24" s="33"/>
      <c r="O24" s="33"/>
      <c r="P24" s="33"/>
      <c r="Q24" s="33"/>
      <c r="R24" s="33"/>
      <c r="S24" s="33"/>
    </row>
    <row r="25" spans="1:38" ht="30" customHeight="1" x14ac:dyDescent="0.55000000000000004">
      <c r="A25" s="33"/>
      <c r="B25" s="33"/>
      <c r="C25" s="33"/>
      <c r="D25" s="33"/>
      <c r="E25" s="33"/>
      <c r="F25" s="33"/>
      <c r="G25" s="33"/>
      <c r="H25" s="33"/>
      <c r="I25" s="33"/>
      <c r="J25" s="33"/>
      <c r="K25" s="33"/>
      <c r="L25" s="33"/>
      <c r="M25" s="33"/>
      <c r="N25" s="33"/>
      <c r="O25" s="33"/>
      <c r="P25" s="33"/>
      <c r="Q25" s="33"/>
      <c r="R25" s="33"/>
      <c r="S25" s="33"/>
    </row>
    <row r="26" spans="1:38" ht="30" customHeight="1" x14ac:dyDescent="0.55000000000000004">
      <c r="A26" s="33"/>
      <c r="B26" s="33"/>
      <c r="C26" s="33"/>
      <c r="D26" s="33"/>
      <c r="E26" s="33"/>
      <c r="F26" s="33"/>
      <c r="G26" s="33"/>
      <c r="H26" s="33"/>
      <c r="I26" s="33"/>
      <c r="J26" s="33"/>
      <c r="K26" s="33"/>
      <c r="L26" s="33"/>
      <c r="M26" s="33"/>
      <c r="N26" s="33"/>
      <c r="O26" s="33"/>
      <c r="P26" s="33"/>
      <c r="Q26" s="33"/>
      <c r="R26" s="33"/>
      <c r="S26" s="33"/>
    </row>
    <row r="27" spans="1:38" ht="30" customHeight="1" x14ac:dyDescent="0.55000000000000004">
      <c r="A27" s="33"/>
      <c r="B27" s="33"/>
      <c r="C27" s="33"/>
      <c r="D27" s="33"/>
      <c r="E27" s="33"/>
      <c r="F27" s="33"/>
      <c r="G27" s="33"/>
      <c r="H27" s="33"/>
      <c r="I27" s="33"/>
      <c r="J27" s="33"/>
      <c r="K27" s="33"/>
      <c r="L27" s="33"/>
      <c r="M27" s="33"/>
      <c r="N27" s="33"/>
      <c r="O27" s="33"/>
      <c r="P27" s="33"/>
      <c r="Q27" s="33"/>
      <c r="R27" s="33"/>
      <c r="S27" s="33"/>
      <c r="Z27" s="40"/>
      <c r="AA27" s="40"/>
      <c r="AK27" s="40"/>
      <c r="AL27" s="40"/>
    </row>
    <row r="28" spans="1:38" ht="30" customHeight="1" x14ac:dyDescent="0.55000000000000004">
      <c r="A28" s="33"/>
      <c r="B28" s="33"/>
      <c r="C28" s="33"/>
      <c r="D28" s="33"/>
      <c r="E28" s="33"/>
      <c r="F28" s="33"/>
      <c r="G28" s="33"/>
      <c r="H28" s="33"/>
      <c r="I28" s="33"/>
      <c r="J28" s="33"/>
      <c r="K28" s="33"/>
      <c r="L28" s="33"/>
      <c r="M28" s="33"/>
      <c r="N28" s="33"/>
      <c r="O28" s="33"/>
      <c r="P28" s="33"/>
      <c r="Q28" s="33"/>
      <c r="R28" s="33"/>
      <c r="S28" s="33"/>
      <c r="Z28" s="40"/>
      <c r="AA28" s="40"/>
      <c r="AK28" s="40"/>
      <c r="AL28" s="40"/>
    </row>
    <row r="29" spans="1:38" ht="30" customHeight="1" x14ac:dyDescent="0.55000000000000004">
      <c r="A29" s="63" t="s">
        <v>134</v>
      </c>
      <c r="B29" s="33"/>
      <c r="C29" s="33"/>
      <c r="D29" s="33"/>
      <c r="E29" s="33"/>
      <c r="F29" s="33"/>
      <c r="G29" s="33"/>
      <c r="H29" s="33"/>
      <c r="I29" s="34"/>
      <c r="J29" s="34"/>
      <c r="K29" s="33"/>
      <c r="L29" s="63" t="s">
        <v>135</v>
      </c>
      <c r="M29" s="33"/>
      <c r="N29" s="33"/>
      <c r="O29" s="33"/>
      <c r="P29" s="33"/>
      <c r="Q29" s="33"/>
      <c r="R29" s="33"/>
      <c r="S29" s="33"/>
      <c r="T29" s="34"/>
      <c r="U29" s="34"/>
      <c r="W29" s="63" t="s">
        <v>136</v>
      </c>
      <c r="X29" s="33"/>
      <c r="Y29" s="33"/>
      <c r="Z29" s="33"/>
      <c r="AA29" s="33"/>
      <c r="AB29" s="33"/>
      <c r="AC29" s="33"/>
      <c r="AD29" s="33"/>
      <c r="AE29" s="34"/>
      <c r="AF29" s="34"/>
      <c r="AK29" s="40"/>
      <c r="AL29" s="40"/>
    </row>
    <row r="30" spans="1:38" s="33" customFormat="1" ht="66.75" customHeight="1" x14ac:dyDescent="0.55000000000000004">
      <c r="A30" s="349" t="s">
        <v>224</v>
      </c>
      <c r="B30" s="349"/>
      <c r="C30" s="349"/>
      <c r="D30" s="349"/>
      <c r="E30" s="349"/>
      <c r="F30" s="349"/>
      <c r="G30" s="349"/>
      <c r="H30" s="349"/>
      <c r="I30" s="349"/>
      <c r="J30" s="349"/>
      <c r="L30" s="349" t="s">
        <v>224</v>
      </c>
      <c r="M30" s="349"/>
      <c r="N30" s="349"/>
      <c r="O30" s="349"/>
      <c r="P30" s="349"/>
      <c r="Q30" s="349"/>
      <c r="R30" s="349"/>
      <c r="S30" s="349"/>
      <c r="T30" s="349"/>
      <c r="U30" s="349"/>
      <c r="W30" s="349" t="s">
        <v>224</v>
      </c>
      <c r="X30" s="349"/>
      <c r="Y30" s="349"/>
      <c r="Z30" s="349"/>
      <c r="AA30" s="349"/>
      <c r="AB30" s="349"/>
      <c r="AC30" s="349"/>
      <c r="AD30" s="349"/>
      <c r="AE30" s="349"/>
      <c r="AF30" s="349"/>
      <c r="AK30" s="34"/>
      <c r="AL30" s="34"/>
    </row>
    <row r="31" spans="1:38" ht="30" customHeight="1" x14ac:dyDescent="0.55000000000000004">
      <c r="A31" s="33"/>
      <c r="B31" s="33"/>
      <c r="C31" s="33"/>
      <c r="D31" s="33"/>
      <c r="E31" s="33"/>
      <c r="F31" s="33"/>
      <c r="G31" s="33"/>
      <c r="H31" s="33"/>
      <c r="I31" s="33"/>
      <c r="J31" s="33"/>
      <c r="K31" s="33"/>
      <c r="L31" s="33"/>
      <c r="M31" s="33"/>
      <c r="N31" s="33"/>
      <c r="O31" s="33"/>
      <c r="P31" s="33"/>
      <c r="Q31" s="33"/>
      <c r="R31" s="33"/>
      <c r="S31" s="33"/>
      <c r="Z31" s="40"/>
      <c r="AA31" s="40"/>
      <c r="AK31" s="40"/>
      <c r="AL31" s="40"/>
    </row>
    <row r="32" spans="1:38" ht="30" customHeight="1" x14ac:dyDescent="0.55000000000000004">
      <c r="A32" s="33"/>
      <c r="B32" s="33"/>
      <c r="C32" s="33"/>
      <c r="D32" s="33"/>
      <c r="E32" s="33"/>
      <c r="F32" s="33"/>
      <c r="G32" s="33"/>
      <c r="H32" s="33"/>
      <c r="I32" s="33"/>
      <c r="J32" s="33"/>
      <c r="K32" s="33"/>
      <c r="L32" s="33"/>
      <c r="M32" s="33"/>
      <c r="N32" s="33"/>
      <c r="O32" s="33"/>
      <c r="P32" s="33"/>
      <c r="Q32" s="33"/>
      <c r="R32" s="33"/>
      <c r="S32" s="33"/>
      <c r="Z32" s="40"/>
      <c r="AA32" s="40"/>
      <c r="AK32" s="40"/>
      <c r="AL32" s="40"/>
    </row>
    <row r="33" spans="1:38" ht="30" customHeight="1" x14ac:dyDescent="0.55000000000000004">
      <c r="A33" s="33"/>
      <c r="B33" s="33"/>
      <c r="C33" s="33"/>
      <c r="D33" s="33"/>
      <c r="E33" s="33"/>
      <c r="F33" s="33"/>
      <c r="G33" s="33"/>
      <c r="H33" s="33"/>
      <c r="I33" s="33"/>
      <c r="J33" s="33"/>
      <c r="K33" s="33"/>
      <c r="L33" s="33"/>
      <c r="M33" s="33"/>
      <c r="N33" s="33"/>
      <c r="O33" s="33"/>
      <c r="P33" s="33"/>
      <c r="Q33" s="33"/>
      <c r="R33" s="33"/>
      <c r="S33" s="33"/>
      <c r="Z33" s="40"/>
      <c r="AA33" s="40"/>
      <c r="AK33" s="40"/>
      <c r="AL33" s="40"/>
    </row>
    <row r="34" spans="1:38" ht="30" customHeight="1" x14ac:dyDescent="0.55000000000000004">
      <c r="A34" s="33"/>
      <c r="B34" s="33"/>
      <c r="C34" s="33"/>
      <c r="D34" s="33"/>
      <c r="E34" s="33"/>
      <c r="F34" s="33"/>
      <c r="G34" s="33"/>
      <c r="H34" s="33"/>
      <c r="I34" s="33"/>
      <c r="J34" s="33"/>
      <c r="K34" s="33"/>
      <c r="L34" s="33"/>
      <c r="M34" s="33"/>
      <c r="N34" s="33"/>
      <c r="O34" s="33"/>
      <c r="P34" s="33"/>
      <c r="Q34" s="33"/>
      <c r="R34" s="33"/>
      <c r="S34" s="33"/>
      <c r="Z34" s="40"/>
      <c r="AA34" s="40"/>
      <c r="AK34" s="40"/>
      <c r="AL34" s="40"/>
    </row>
    <row r="35" spans="1:38" ht="30" customHeight="1" x14ac:dyDescent="0.55000000000000004">
      <c r="A35" s="33"/>
      <c r="B35" s="33"/>
      <c r="C35" s="33"/>
      <c r="D35" s="33"/>
      <c r="E35" s="33"/>
      <c r="F35" s="33"/>
      <c r="G35" s="33"/>
      <c r="H35" s="33"/>
      <c r="I35" s="33"/>
      <c r="J35" s="33"/>
      <c r="K35" s="33"/>
      <c r="L35" s="33"/>
      <c r="M35" s="33"/>
      <c r="N35" s="33"/>
      <c r="O35" s="33"/>
      <c r="P35" s="33"/>
      <c r="Q35" s="33"/>
      <c r="R35" s="33"/>
      <c r="S35" s="33"/>
      <c r="Z35" s="40"/>
      <c r="AA35" s="40"/>
      <c r="AK35" s="40"/>
      <c r="AL35" s="40"/>
    </row>
    <row r="36" spans="1:38" ht="30" customHeight="1" x14ac:dyDescent="0.55000000000000004">
      <c r="A36" s="33"/>
      <c r="B36" s="33"/>
      <c r="C36" s="33"/>
      <c r="D36" s="33"/>
      <c r="E36" s="33"/>
      <c r="F36" s="33"/>
      <c r="G36" s="33"/>
      <c r="H36" s="33"/>
      <c r="I36" s="33"/>
      <c r="J36" s="33"/>
      <c r="K36" s="33"/>
      <c r="L36" s="33"/>
      <c r="M36" s="33"/>
      <c r="N36" s="33"/>
      <c r="O36" s="33"/>
      <c r="P36" s="33"/>
      <c r="Q36" s="33"/>
      <c r="R36" s="33"/>
      <c r="S36" s="33"/>
      <c r="Z36" s="40"/>
      <c r="AA36" s="40"/>
      <c r="AK36" s="40"/>
      <c r="AL36" s="40"/>
    </row>
    <row r="37" spans="1:38" ht="30" customHeight="1" x14ac:dyDescent="0.55000000000000004">
      <c r="A37" s="33"/>
      <c r="B37" s="33"/>
      <c r="C37" s="33"/>
      <c r="D37" s="33"/>
      <c r="E37" s="33"/>
      <c r="F37" s="33"/>
      <c r="G37" s="33"/>
      <c r="H37" s="33"/>
      <c r="I37" s="33"/>
      <c r="J37" s="33"/>
      <c r="K37" s="33"/>
      <c r="L37" s="33"/>
      <c r="M37" s="33"/>
      <c r="N37" s="33"/>
      <c r="O37" s="33"/>
      <c r="P37" s="33"/>
      <c r="Q37" s="33"/>
      <c r="R37" s="33"/>
      <c r="S37" s="33"/>
      <c r="Z37" s="40"/>
      <c r="AA37" s="40"/>
      <c r="AK37" s="40"/>
      <c r="AL37" s="40"/>
    </row>
    <row r="38" spans="1:38" ht="30" customHeight="1" x14ac:dyDescent="0.55000000000000004">
      <c r="A38" s="33"/>
      <c r="B38" s="33"/>
      <c r="C38" s="33"/>
      <c r="D38" s="33"/>
      <c r="E38" s="33"/>
      <c r="F38" s="33"/>
      <c r="G38" s="33"/>
      <c r="H38" s="33"/>
      <c r="I38" s="33"/>
      <c r="J38" s="33"/>
      <c r="K38" s="33"/>
      <c r="L38" s="33"/>
      <c r="M38" s="33"/>
      <c r="N38" s="33"/>
      <c r="O38" s="33"/>
      <c r="P38" s="33"/>
      <c r="Q38" s="33"/>
      <c r="R38" s="33"/>
      <c r="S38" s="33"/>
      <c r="Z38" s="40"/>
      <c r="AA38" s="40"/>
      <c r="AK38" s="40"/>
      <c r="AL38" s="40"/>
    </row>
    <row r="39" spans="1:38" ht="30" customHeight="1" x14ac:dyDescent="0.55000000000000004">
      <c r="A39" s="33"/>
      <c r="B39" s="33"/>
      <c r="C39" s="33"/>
      <c r="D39" s="33"/>
      <c r="E39" s="33"/>
      <c r="F39" s="33"/>
      <c r="G39" s="33"/>
      <c r="H39" s="33"/>
      <c r="I39" s="33"/>
      <c r="J39" s="33"/>
      <c r="K39" s="33"/>
      <c r="L39" s="33"/>
      <c r="M39" s="33"/>
      <c r="N39" s="33"/>
      <c r="O39" s="33"/>
      <c r="P39" s="33"/>
      <c r="Q39" s="33"/>
      <c r="R39" s="33"/>
      <c r="S39" s="33"/>
      <c r="Z39" s="40"/>
      <c r="AA39" s="40"/>
      <c r="AK39" s="40"/>
      <c r="AL39" s="40"/>
    </row>
    <row r="40" spans="1:38" ht="30" customHeight="1" x14ac:dyDescent="0.55000000000000004">
      <c r="A40" s="33"/>
      <c r="B40" s="33"/>
      <c r="C40" s="33"/>
      <c r="D40" s="33"/>
      <c r="E40" s="33"/>
      <c r="F40" s="33"/>
      <c r="G40" s="33"/>
      <c r="H40" s="33"/>
      <c r="I40" s="33"/>
      <c r="J40" s="33"/>
      <c r="K40" s="33"/>
      <c r="L40" s="33"/>
      <c r="M40" s="33"/>
      <c r="N40" s="33"/>
      <c r="O40" s="33"/>
      <c r="P40" s="33"/>
      <c r="Q40" s="33"/>
      <c r="R40" s="33"/>
      <c r="S40" s="33"/>
      <c r="Z40" s="40"/>
      <c r="AA40" s="40"/>
      <c r="AK40" s="40"/>
      <c r="AL40" s="40"/>
    </row>
    <row r="41" spans="1:38" ht="30" customHeight="1" x14ac:dyDescent="0.55000000000000004">
      <c r="A41" s="33"/>
      <c r="B41" s="33"/>
      <c r="C41" s="33"/>
      <c r="D41" s="33"/>
      <c r="E41" s="33"/>
      <c r="F41" s="33"/>
      <c r="G41" s="33"/>
      <c r="H41" s="33"/>
      <c r="I41" s="33"/>
      <c r="J41" s="33"/>
      <c r="K41" s="33"/>
      <c r="L41" s="33"/>
      <c r="M41" s="33"/>
      <c r="N41" s="33"/>
      <c r="O41" s="33"/>
      <c r="P41" s="33"/>
      <c r="Q41" s="33"/>
      <c r="R41" s="33"/>
      <c r="S41" s="33"/>
      <c r="Z41" s="40"/>
      <c r="AA41" s="40"/>
      <c r="AK41" s="40"/>
      <c r="AL41" s="40"/>
    </row>
    <row r="42" spans="1:38" ht="30" customHeight="1" x14ac:dyDescent="0.55000000000000004">
      <c r="A42" s="33"/>
      <c r="B42" s="33"/>
      <c r="C42" s="33"/>
      <c r="D42" s="33"/>
      <c r="E42" s="33"/>
      <c r="F42" s="33"/>
      <c r="G42" s="33"/>
      <c r="H42" s="33"/>
      <c r="I42" s="33"/>
      <c r="J42" s="33"/>
      <c r="K42" s="33"/>
      <c r="L42" s="33"/>
      <c r="M42" s="33"/>
      <c r="N42" s="33"/>
      <c r="O42" s="33"/>
      <c r="P42" s="33"/>
      <c r="Q42" s="33"/>
      <c r="R42" s="33"/>
      <c r="S42" s="33"/>
      <c r="Z42" s="40"/>
      <c r="AA42" s="40"/>
      <c r="AK42" s="40"/>
      <c r="AL42" s="40"/>
    </row>
    <row r="43" spans="1:38" ht="30" customHeight="1" x14ac:dyDescent="0.55000000000000004">
      <c r="A43" s="33"/>
      <c r="B43" s="33"/>
      <c r="C43" s="33"/>
      <c r="D43" s="33"/>
      <c r="E43" s="33"/>
      <c r="F43" s="33"/>
      <c r="G43" s="33"/>
      <c r="H43" s="33"/>
      <c r="I43" s="33"/>
      <c r="J43" s="33"/>
      <c r="K43" s="33"/>
      <c r="L43" s="33"/>
      <c r="M43" s="33"/>
      <c r="N43" s="33"/>
      <c r="O43" s="33"/>
      <c r="P43" s="33"/>
      <c r="Q43" s="33"/>
      <c r="R43" s="33"/>
      <c r="S43" s="33"/>
      <c r="Z43" s="40"/>
      <c r="AA43" s="40"/>
      <c r="AK43" s="40"/>
      <c r="AL43" s="40"/>
    </row>
    <row r="44" spans="1:38" ht="30" customHeight="1" x14ac:dyDescent="0.55000000000000004">
      <c r="A44" s="33"/>
      <c r="B44" s="33"/>
      <c r="C44" s="33"/>
      <c r="D44" s="33"/>
      <c r="E44" s="33"/>
      <c r="F44" s="33"/>
      <c r="G44" s="33"/>
      <c r="H44" s="33"/>
      <c r="I44" s="33"/>
      <c r="J44" s="33"/>
      <c r="K44" s="33"/>
      <c r="L44" s="33"/>
      <c r="M44" s="33"/>
      <c r="N44" s="33"/>
      <c r="O44" s="33"/>
      <c r="P44" s="33"/>
      <c r="Q44" s="33"/>
      <c r="R44" s="33"/>
      <c r="S44" s="33"/>
      <c r="Z44" s="40"/>
      <c r="AA44" s="40"/>
      <c r="AK44" s="40"/>
      <c r="AL44" s="40"/>
    </row>
    <row r="45" spans="1:38" ht="30" customHeight="1" x14ac:dyDescent="0.55000000000000004">
      <c r="A45" s="33"/>
      <c r="B45" s="33"/>
      <c r="C45" s="33"/>
      <c r="D45" s="33"/>
      <c r="E45" s="33"/>
      <c r="F45" s="33"/>
      <c r="G45" s="33"/>
      <c r="H45" s="33"/>
      <c r="I45" s="33"/>
      <c r="J45" s="33"/>
      <c r="K45" s="33"/>
      <c r="L45" s="33"/>
      <c r="M45" s="33"/>
      <c r="N45" s="33"/>
      <c r="O45" s="33"/>
      <c r="P45" s="33"/>
      <c r="Q45" s="33"/>
      <c r="R45" s="33"/>
      <c r="S45" s="33"/>
      <c r="Z45" s="40"/>
      <c r="AA45" s="40"/>
      <c r="AK45" s="40"/>
      <c r="AL45" s="40"/>
    </row>
    <row r="46" spans="1:38" ht="30" customHeight="1" x14ac:dyDescent="0.55000000000000004">
      <c r="A46" s="33"/>
      <c r="B46" s="33"/>
      <c r="C46" s="33"/>
      <c r="D46" s="33"/>
      <c r="E46" s="33"/>
      <c r="F46" s="33"/>
      <c r="G46" s="33"/>
      <c r="H46" s="33"/>
      <c r="I46" s="33"/>
      <c r="J46" s="33"/>
      <c r="K46" s="33"/>
      <c r="L46" s="33"/>
      <c r="M46" s="33"/>
      <c r="N46" s="33"/>
      <c r="O46" s="33"/>
      <c r="P46" s="33"/>
      <c r="Q46" s="33"/>
      <c r="R46" s="33"/>
      <c r="S46" s="33"/>
      <c r="Z46" s="40"/>
      <c r="AA46" s="40"/>
      <c r="AK46" s="40"/>
      <c r="AL46" s="40"/>
    </row>
    <row r="47" spans="1:38" ht="30" customHeight="1" x14ac:dyDescent="0.55000000000000004">
      <c r="A47" s="33"/>
      <c r="B47" s="33"/>
      <c r="C47" s="33"/>
      <c r="D47" s="33"/>
      <c r="E47" s="33"/>
      <c r="F47" s="33"/>
      <c r="G47" s="33"/>
      <c r="H47" s="33"/>
      <c r="I47" s="33"/>
      <c r="J47" s="33"/>
      <c r="K47" s="33"/>
      <c r="L47" s="33"/>
      <c r="M47" s="33"/>
      <c r="N47" s="33"/>
      <c r="O47" s="33"/>
      <c r="P47" s="33"/>
      <c r="Q47" s="33"/>
      <c r="R47" s="33"/>
      <c r="S47" s="33"/>
      <c r="Z47" s="40"/>
      <c r="AA47" s="40"/>
      <c r="AK47" s="40"/>
      <c r="AL47" s="40"/>
    </row>
    <row r="48" spans="1:38" ht="30" customHeight="1" x14ac:dyDescent="0.55000000000000004">
      <c r="A48" s="33"/>
      <c r="B48" s="33"/>
      <c r="C48" s="33"/>
      <c r="D48" s="33"/>
      <c r="E48" s="33"/>
      <c r="F48" s="33"/>
      <c r="G48" s="33"/>
      <c r="H48" s="33"/>
      <c r="I48" s="33"/>
      <c r="J48" s="33"/>
      <c r="K48" s="33"/>
      <c r="L48" s="33"/>
      <c r="M48" s="33"/>
      <c r="N48" s="33"/>
      <c r="O48" s="33"/>
      <c r="P48" s="33"/>
      <c r="Q48" s="33"/>
      <c r="R48" s="33"/>
      <c r="S48" s="33"/>
      <c r="Z48" s="40"/>
      <c r="AA48" s="40"/>
      <c r="AK48" s="40"/>
      <c r="AL48" s="40"/>
    </row>
    <row r="49" spans="1:38" ht="30" customHeight="1" x14ac:dyDescent="0.55000000000000004">
      <c r="A49" s="33"/>
      <c r="B49" s="33"/>
      <c r="C49" s="33"/>
      <c r="D49" s="33"/>
      <c r="E49" s="33"/>
      <c r="F49" s="33"/>
      <c r="G49" s="33"/>
      <c r="H49" s="33"/>
      <c r="I49" s="33"/>
      <c r="J49" s="33"/>
      <c r="K49" s="33"/>
      <c r="L49" s="33"/>
      <c r="M49" s="33"/>
      <c r="N49" s="33"/>
      <c r="O49" s="33"/>
      <c r="P49" s="33"/>
      <c r="Q49" s="33"/>
      <c r="R49" s="33"/>
      <c r="S49" s="33"/>
      <c r="Z49" s="40"/>
      <c r="AA49" s="40"/>
      <c r="AK49" s="40"/>
      <c r="AL49" s="40"/>
    </row>
    <row r="50" spans="1:38" ht="30" customHeight="1" x14ac:dyDescent="0.55000000000000004">
      <c r="A50" s="33"/>
      <c r="B50" s="33"/>
      <c r="C50" s="33"/>
      <c r="D50" s="33"/>
      <c r="E50" s="33"/>
      <c r="F50" s="33"/>
      <c r="G50" s="33"/>
      <c r="H50" s="33"/>
      <c r="I50" s="33"/>
      <c r="J50" s="33"/>
      <c r="K50" s="33"/>
      <c r="L50" s="33"/>
      <c r="M50" s="33"/>
      <c r="N50" s="33"/>
      <c r="O50" s="33"/>
      <c r="P50" s="33"/>
      <c r="Q50" s="33"/>
      <c r="R50" s="33"/>
      <c r="S50" s="33"/>
      <c r="Z50" s="40"/>
      <c r="AA50" s="40"/>
      <c r="AK50" s="40"/>
      <c r="AL50" s="40"/>
    </row>
    <row r="51" spans="1:38" ht="30" customHeight="1" x14ac:dyDescent="0.55000000000000004">
      <c r="A51" s="33"/>
      <c r="B51" s="33"/>
      <c r="C51" s="33"/>
      <c r="D51" s="33"/>
      <c r="E51" s="33"/>
      <c r="F51" s="33"/>
      <c r="G51" s="33"/>
      <c r="H51" s="33"/>
      <c r="I51" s="33"/>
      <c r="J51" s="33"/>
      <c r="K51" s="33"/>
      <c r="L51" s="33"/>
      <c r="M51" s="33"/>
      <c r="N51" s="33"/>
      <c r="O51" s="33"/>
      <c r="P51" s="33"/>
      <c r="Q51" s="33"/>
      <c r="R51" s="33"/>
      <c r="S51" s="33"/>
      <c r="Z51" s="40"/>
      <c r="AA51" s="40"/>
      <c r="AK51" s="40"/>
      <c r="AL51" s="40"/>
    </row>
    <row r="52" spans="1:38" ht="30" customHeight="1" x14ac:dyDescent="0.55000000000000004">
      <c r="A52" s="33"/>
      <c r="B52" s="33"/>
      <c r="C52" s="33"/>
      <c r="D52" s="33"/>
      <c r="E52" s="33"/>
      <c r="F52" s="33"/>
      <c r="G52" s="33"/>
      <c r="H52" s="33"/>
      <c r="I52" s="33"/>
      <c r="J52" s="33"/>
      <c r="K52" s="33"/>
      <c r="L52" s="33"/>
      <c r="M52" s="33"/>
      <c r="N52" s="33"/>
      <c r="O52" s="33"/>
      <c r="P52" s="33"/>
      <c r="Q52" s="33"/>
      <c r="R52" s="33"/>
      <c r="S52" s="33"/>
      <c r="Z52" s="40"/>
      <c r="AA52" s="40"/>
      <c r="AK52" s="40"/>
      <c r="AL52" s="40"/>
    </row>
    <row r="53" spans="1:38" ht="30" customHeight="1" x14ac:dyDescent="0.55000000000000004">
      <c r="A53" s="63" t="s">
        <v>137</v>
      </c>
      <c r="B53" s="33"/>
      <c r="C53" s="33"/>
      <c r="D53" s="33"/>
      <c r="E53" s="33"/>
      <c r="F53" s="33"/>
      <c r="G53" s="33"/>
      <c r="H53" s="33"/>
      <c r="I53" s="34"/>
      <c r="J53" s="34"/>
      <c r="K53" s="33"/>
      <c r="L53" s="63" t="s">
        <v>138</v>
      </c>
      <c r="M53" s="33"/>
      <c r="N53" s="33"/>
      <c r="O53" s="33"/>
      <c r="P53" s="33"/>
      <c r="Q53" s="33"/>
      <c r="R53" s="33"/>
      <c r="S53" s="33"/>
      <c r="T53" s="34"/>
      <c r="U53" s="34"/>
      <c r="W53" s="63" t="s">
        <v>139</v>
      </c>
      <c r="X53" s="33"/>
      <c r="Y53" s="33"/>
      <c r="Z53" s="33"/>
      <c r="AA53" s="33"/>
      <c r="AB53" s="33"/>
      <c r="AC53" s="33"/>
      <c r="AD53" s="33"/>
      <c r="AE53" s="34"/>
      <c r="AF53" s="34"/>
      <c r="AK53" s="40"/>
      <c r="AL53" s="40"/>
    </row>
    <row r="54" spans="1:38" s="33" customFormat="1" ht="66.75" customHeight="1" x14ac:dyDescent="0.55000000000000004">
      <c r="A54" s="349" t="s">
        <v>224</v>
      </c>
      <c r="B54" s="349"/>
      <c r="C54" s="349"/>
      <c r="D54" s="349"/>
      <c r="E54" s="349"/>
      <c r="F54" s="349"/>
      <c r="G54" s="349"/>
      <c r="H54" s="349"/>
      <c r="I54" s="349"/>
      <c r="J54" s="349"/>
      <c r="L54" s="349" t="s">
        <v>224</v>
      </c>
      <c r="M54" s="349"/>
      <c r="N54" s="349"/>
      <c r="O54" s="349"/>
      <c r="P54" s="349"/>
      <c r="Q54" s="349"/>
      <c r="R54" s="349"/>
      <c r="S54" s="349"/>
      <c r="T54" s="349"/>
      <c r="U54" s="349"/>
      <c r="W54" s="349" t="s">
        <v>224</v>
      </c>
      <c r="X54" s="349"/>
      <c r="Y54" s="349"/>
      <c r="Z54" s="349"/>
      <c r="AA54" s="349"/>
      <c r="AB54" s="349"/>
      <c r="AC54" s="349"/>
      <c r="AD54" s="349"/>
      <c r="AE54" s="349"/>
      <c r="AF54" s="349"/>
      <c r="AK54" s="34"/>
      <c r="AL54" s="34"/>
    </row>
    <row r="55" spans="1:38" ht="30" customHeight="1" x14ac:dyDescent="0.55000000000000004">
      <c r="A55" s="33"/>
      <c r="B55" s="33"/>
      <c r="C55" s="33"/>
      <c r="D55" s="33"/>
      <c r="E55" s="33"/>
      <c r="F55" s="33"/>
      <c r="G55" s="33"/>
      <c r="H55" s="33"/>
      <c r="I55" s="33"/>
      <c r="J55" s="33"/>
      <c r="K55" s="33"/>
      <c r="L55" s="33"/>
      <c r="M55" s="33"/>
      <c r="N55" s="33"/>
      <c r="O55" s="33"/>
      <c r="P55" s="33"/>
      <c r="Q55" s="33"/>
      <c r="R55" s="33"/>
      <c r="S55" s="33"/>
      <c r="Z55" s="40"/>
      <c r="AA55" s="40"/>
      <c r="AK55" s="40"/>
      <c r="AL55" s="40"/>
    </row>
    <row r="56" spans="1:38" ht="30" customHeight="1" x14ac:dyDescent="0.55000000000000004">
      <c r="A56" s="33"/>
      <c r="B56" s="33"/>
      <c r="C56" s="33"/>
      <c r="D56" s="33"/>
      <c r="E56" s="33"/>
      <c r="F56" s="33"/>
      <c r="G56" s="33"/>
      <c r="H56" s="33"/>
      <c r="I56" s="33"/>
      <c r="J56" s="33"/>
      <c r="K56" s="33"/>
      <c r="L56" s="33"/>
      <c r="M56" s="33"/>
      <c r="N56" s="33"/>
      <c r="O56" s="33"/>
      <c r="P56" s="33"/>
      <c r="Q56" s="33"/>
      <c r="R56" s="33"/>
      <c r="S56" s="33"/>
      <c r="Z56" s="40"/>
      <c r="AA56" s="40"/>
      <c r="AK56" s="40"/>
      <c r="AL56" s="40"/>
    </row>
    <row r="57" spans="1:38" ht="30" customHeight="1" x14ac:dyDescent="0.55000000000000004">
      <c r="A57" s="33"/>
      <c r="B57" s="33"/>
      <c r="C57" s="33"/>
      <c r="D57" s="33"/>
      <c r="E57" s="33"/>
      <c r="F57" s="33"/>
      <c r="G57" s="33"/>
      <c r="H57" s="33"/>
      <c r="I57" s="33"/>
      <c r="J57" s="33"/>
      <c r="K57" s="33"/>
      <c r="L57" s="33"/>
      <c r="M57" s="33"/>
      <c r="N57" s="33"/>
      <c r="O57" s="33"/>
      <c r="P57" s="33"/>
      <c r="Q57" s="33"/>
      <c r="R57" s="33"/>
      <c r="S57" s="33"/>
      <c r="Z57" s="40"/>
      <c r="AA57" s="40"/>
      <c r="AK57" s="40"/>
      <c r="AL57" s="40"/>
    </row>
    <row r="58" spans="1:38" ht="30" customHeight="1" x14ac:dyDescent="0.55000000000000004">
      <c r="A58" s="33"/>
      <c r="B58" s="33"/>
      <c r="C58" s="33"/>
      <c r="D58" s="33"/>
      <c r="E58" s="33"/>
      <c r="F58" s="33"/>
      <c r="G58" s="33"/>
      <c r="H58" s="33"/>
      <c r="I58" s="33"/>
      <c r="J58" s="33"/>
      <c r="K58" s="33"/>
      <c r="L58" s="33"/>
      <c r="M58" s="33"/>
      <c r="N58" s="33"/>
      <c r="O58" s="33"/>
      <c r="P58" s="33"/>
      <c r="Q58" s="33"/>
      <c r="R58" s="33"/>
      <c r="S58" s="33"/>
      <c r="Z58" s="40"/>
      <c r="AA58" s="40"/>
      <c r="AK58" s="40"/>
      <c r="AL58" s="40"/>
    </row>
    <row r="59" spans="1:38" ht="30" customHeight="1" x14ac:dyDescent="0.55000000000000004">
      <c r="A59" s="33"/>
      <c r="B59" s="33"/>
      <c r="C59" s="33"/>
      <c r="D59" s="33"/>
      <c r="E59" s="33"/>
      <c r="F59" s="33"/>
      <c r="G59" s="33"/>
      <c r="H59" s="33"/>
      <c r="I59" s="33"/>
      <c r="J59" s="33"/>
      <c r="K59" s="33"/>
      <c r="L59" s="33"/>
      <c r="M59" s="33"/>
      <c r="N59" s="33"/>
      <c r="O59" s="33"/>
      <c r="P59" s="33"/>
      <c r="Q59" s="33"/>
      <c r="R59" s="33"/>
      <c r="S59" s="33"/>
      <c r="Z59" s="40"/>
      <c r="AA59" s="40"/>
      <c r="AK59" s="40"/>
      <c r="AL59" s="40"/>
    </row>
    <row r="60" spans="1:38" ht="30" customHeight="1" x14ac:dyDescent="0.55000000000000004">
      <c r="A60" s="33"/>
      <c r="B60" s="33"/>
      <c r="C60" s="33"/>
      <c r="D60" s="33"/>
      <c r="E60" s="33"/>
      <c r="F60" s="33"/>
      <c r="G60" s="33"/>
      <c r="H60" s="33"/>
      <c r="I60" s="33"/>
      <c r="J60" s="33"/>
      <c r="K60" s="33"/>
      <c r="L60" s="33"/>
      <c r="M60" s="33"/>
      <c r="N60" s="33"/>
      <c r="O60" s="33"/>
      <c r="P60" s="33"/>
      <c r="Q60" s="33"/>
      <c r="R60" s="33"/>
      <c r="S60" s="33"/>
      <c r="Z60" s="40"/>
      <c r="AA60" s="40"/>
      <c r="AK60" s="40"/>
      <c r="AL60" s="40"/>
    </row>
    <row r="61" spans="1:38" ht="30" customHeight="1" x14ac:dyDescent="0.55000000000000004">
      <c r="A61" s="33"/>
      <c r="B61" s="33"/>
      <c r="C61" s="33"/>
      <c r="D61" s="33"/>
      <c r="E61" s="33"/>
      <c r="F61" s="33"/>
      <c r="G61" s="33"/>
      <c r="H61" s="33"/>
      <c r="I61" s="33"/>
      <c r="J61" s="33"/>
      <c r="K61" s="33"/>
      <c r="L61" s="33"/>
      <c r="M61" s="33"/>
      <c r="N61" s="33"/>
      <c r="O61" s="33"/>
      <c r="P61" s="33"/>
      <c r="Q61" s="33"/>
      <c r="R61" s="33"/>
      <c r="S61" s="33"/>
      <c r="Z61" s="40"/>
      <c r="AA61" s="40"/>
      <c r="AK61" s="40"/>
      <c r="AL61" s="40"/>
    </row>
    <row r="62" spans="1:38" ht="30" customHeight="1" x14ac:dyDescent="0.55000000000000004">
      <c r="A62" s="33"/>
      <c r="B62" s="33"/>
      <c r="C62" s="33"/>
      <c r="D62" s="33"/>
      <c r="E62" s="33"/>
      <c r="F62" s="33"/>
      <c r="G62" s="33"/>
      <c r="H62" s="33"/>
      <c r="I62" s="33"/>
      <c r="J62" s="33"/>
      <c r="K62" s="33"/>
      <c r="L62" s="33"/>
      <c r="M62" s="33"/>
      <c r="N62" s="33"/>
      <c r="O62" s="33"/>
      <c r="P62" s="33"/>
      <c r="Q62" s="33"/>
      <c r="R62" s="33"/>
      <c r="S62" s="33"/>
      <c r="Z62" s="40"/>
      <c r="AA62" s="40"/>
      <c r="AK62" s="40"/>
      <c r="AL62" s="40"/>
    </row>
    <row r="63" spans="1:38" ht="30" customHeight="1" x14ac:dyDescent="0.55000000000000004">
      <c r="A63" s="33"/>
      <c r="B63" s="33"/>
      <c r="C63" s="33"/>
      <c r="D63" s="33"/>
      <c r="E63" s="33"/>
      <c r="F63" s="33"/>
      <c r="G63" s="33"/>
      <c r="H63" s="33"/>
      <c r="I63" s="33"/>
      <c r="J63" s="33"/>
      <c r="K63" s="33"/>
      <c r="L63" s="33"/>
      <c r="M63" s="33"/>
      <c r="N63" s="33"/>
      <c r="O63" s="33"/>
      <c r="P63" s="33"/>
      <c r="Q63" s="33"/>
      <c r="R63" s="33"/>
      <c r="S63" s="33"/>
      <c r="Z63" s="40"/>
      <c r="AA63" s="40"/>
      <c r="AK63" s="40"/>
      <c r="AL63" s="40"/>
    </row>
    <row r="64" spans="1:38" ht="30" customHeight="1" x14ac:dyDescent="0.55000000000000004">
      <c r="A64" s="33"/>
      <c r="B64" s="33"/>
      <c r="C64" s="33"/>
      <c r="D64" s="33"/>
      <c r="E64" s="33"/>
      <c r="F64" s="33"/>
      <c r="G64" s="33"/>
      <c r="H64" s="33"/>
      <c r="I64" s="33"/>
      <c r="J64" s="33"/>
      <c r="K64" s="33"/>
      <c r="L64" s="33"/>
      <c r="M64" s="33"/>
      <c r="N64" s="33"/>
      <c r="O64" s="33"/>
      <c r="P64" s="33"/>
      <c r="Q64" s="33"/>
      <c r="R64" s="33"/>
      <c r="S64" s="33"/>
      <c r="Z64" s="40"/>
      <c r="AA64" s="40"/>
      <c r="AK64" s="40"/>
      <c r="AL64" s="40"/>
    </row>
    <row r="65" spans="1:38" ht="30" customHeight="1" x14ac:dyDescent="0.55000000000000004">
      <c r="A65" s="33"/>
      <c r="B65" s="33"/>
      <c r="C65" s="33"/>
      <c r="D65" s="33"/>
      <c r="E65" s="33"/>
      <c r="F65" s="33"/>
      <c r="G65" s="33"/>
      <c r="H65" s="33"/>
      <c r="I65" s="33"/>
      <c r="J65" s="33"/>
      <c r="K65" s="33"/>
      <c r="L65" s="33"/>
      <c r="M65" s="33"/>
      <c r="N65" s="33"/>
      <c r="O65" s="33"/>
      <c r="P65" s="33"/>
      <c r="Q65" s="33"/>
      <c r="R65" s="33"/>
      <c r="S65" s="33"/>
      <c r="Z65" s="40"/>
      <c r="AA65" s="40"/>
      <c r="AK65" s="40"/>
      <c r="AL65" s="40"/>
    </row>
    <row r="66" spans="1:38" ht="30" customHeight="1" x14ac:dyDescent="0.55000000000000004">
      <c r="A66" s="33"/>
      <c r="B66" s="33"/>
      <c r="C66" s="33"/>
      <c r="D66" s="33"/>
      <c r="E66" s="33"/>
      <c r="F66" s="33"/>
      <c r="G66" s="33"/>
      <c r="H66" s="33"/>
      <c r="I66" s="33"/>
      <c r="J66" s="33"/>
      <c r="K66" s="33"/>
      <c r="L66" s="33"/>
      <c r="M66" s="33"/>
      <c r="N66" s="33"/>
      <c r="O66" s="33"/>
      <c r="P66" s="33"/>
      <c r="Q66" s="33"/>
      <c r="R66" s="33"/>
      <c r="S66" s="33"/>
      <c r="Z66" s="40"/>
      <c r="AA66" s="40"/>
      <c r="AK66" s="40"/>
      <c r="AL66" s="40"/>
    </row>
    <row r="67" spans="1:38" ht="30" customHeight="1" x14ac:dyDescent="0.55000000000000004">
      <c r="A67" s="33"/>
      <c r="B67" s="33"/>
      <c r="C67" s="33"/>
      <c r="D67" s="33"/>
      <c r="E67" s="33"/>
      <c r="F67" s="33"/>
      <c r="G67" s="33"/>
      <c r="H67" s="33"/>
      <c r="I67" s="33"/>
      <c r="J67" s="33"/>
      <c r="K67" s="33"/>
      <c r="L67" s="33"/>
      <c r="M67" s="33"/>
      <c r="N67" s="33"/>
      <c r="O67" s="33"/>
      <c r="P67" s="33"/>
      <c r="Q67" s="33"/>
      <c r="R67" s="33"/>
      <c r="S67" s="33"/>
      <c r="Z67" s="40"/>
      <c r="AA67" s="40"/>
      <c r="AK67" s="40"/>
      <c r="AL67" s="40"/>
    </row>
    <row r="68" spans="1:38" ht="30" customHeight="1" x14ac:dyDescent="0.55000000000000004">
      <c r="A68" s="33"/>
      <c r="B68" s="33"/>
      <c r="C68" s="33"/>
      <c r="D68" s="33"/>
      <c r="E68" s="33"/>
      <c r="F68" s="33"/>
      <c r="G68" s="33"/>
      <c r="H68" s="33"/>
      <c r="I68" s="33"/>
      <c r="J68" s="33"/>
      <c r="K68" s="33"/>
      <c r="L68" s="33"/>
      <c r="M68" s="33"/>
      <c r="N68" s="33"/>
      <c r="O68" s="33"/>
      <c r="P68" s="33"/>
      <c r="Q68" s="33"/>
      <c r="R68" s="33"/>
      <c r="S68" s="33"/>
      <c r="Z68" s="40"/>
      <c r="AA68" s="40"/>
      <c r="AK68" s="40"/>
      <c r="AL68" s="40"/>
    </row>
    <row r="69" spans="1:38" ht="30" customHeight="1" x14ac:dyDescent="0.55000000000000004">
      <c r="A69" s="33"/>
      <c r="B69" s="33"/>
      <c r="C69" s="33"/>
      <c r="D69" s="33"/>
      <c r="E69" s="33"/>
      <c r="F69" s="33"/>
      <c r="G69" s="33"/>
      <c r="H69" s="33"/>
      <c r="I69" s="33"/>
      <c r="J69" s="33"/>
      <c r="K69" s="33"/>
      <c r="L69" s="33"/>
      <c r="M69" s="33"/>
      <c r="N69" s="33"/>
      <c r="O69" s="33"/>
      <c r="P69" s="33"/>
      <c r="Q69" s="33"/>
      <c r="R69" s="33"/>
      <c r="S69" s="33"/>
      <c r="Z69" s="40"/>
      <c r="AA69" s="40"/>
      <c r="AK69" s="40"/>
      <c r="AL69" s="40"/>
    </row>
    <row r="70" spans="1:38" ht="30" customHeight="1" x14ac:dyDescent="0.55000000000000004">
      <c r="A70" s="33"/>
      <c r="B70" s="33"/>
      <c r="C70" s="33"/>
      <c r="D70" s="33"/>
      <c r="E70" s="33"/>
      <c r="F70" s="33"/>
      <c r="G70" s="33"/>
      <c r="H70" s="33"/>
      <c r="I70" s="33"/>
      <c r="J70" s="33"/>
      <c r="K70" s="33"/>
      <c r="L70" s="33"/>
      <c r="M70" s="33"/>
      <c r="N70" s="33"/>
      <c r="O70" s="33"/>
      <c r="P70" s="33"/>
      <c r="Q70" s="33"/>
      <c r="R70" s="33"/>
      <c r="S70" s="33"/>
      <c r="Z70" s="40"/>
      <c r="AA70" s="40"/>
      <c r="AK70" s="40"/>
      <c r="AL70" s="40"/>
    </row>
    <row r="71" spans="1:38" ht="30" customHeight="1" x14ac:dyDescent="0.55000000000000004">
      <c r="A71" s="33"/>
      <c r="B71" s="33"/>
      <c r="C71" s="33"/>
      <c r="D71" s="33"/>
      <c r="E71" s="33"/>
      <c r="F71" s="33"/>
      <c r="G71" s="33"/>
      <c r="H71" s="33"/>
      <c r="I71" s="33"/>
      <c r="J71" s="33"/>
      <c r="K71" s="33"/>
      <c r="L71" s="33"/>
      <c r="M71" s="33"/>
      <c r="N71" s="33"/>
      <c r="O71" s="33"/>
      <c r="P71" s="33"/>
      <c r="Q71" s="33"/>
      <c r="R71" s="33"/>
      <c r="S71" s="33"/>
      <c r="Z71" s="40"/>
      <c r="AA71" s="40"/>
      <c r="AK71" s="40"/>
      <c r="AL71" s="40"/>
    </row>
    <row r="72" spans="1:38" ht="30" customHeight="1" x14ac:dyDescent="0.55000000000000004">
      <c r="A72" s="33"/>
      <c r="B72" s="33"/>
      <c r="C72" s="33"/>
      <c r="D72" s="33"/>
      <c r="E72" s="33"/>
      <c r="F72" s="33"/>
      <c r="G72" s="33"/>
      <c r="H72" s="33"/>
      <c r="I72" s="33"/>
      <c r="J72" s="33"/>
      <c r="K72" s="33"/>
      <c r="L72" s="33"/>
      <c r="M72" s="33"/>
      <c r="N72" s="33"/>
      <c r="O72" s="33"/>
      <c r="P72" s="33"/>
      <c r="Q72" s="33"/>
      <c r="R72" s="33"/>
      <c r="S72" s="33"/>
      <c r="Z72" s="40"/>
      <c r="AA72" s="40"/>
      <c r="AK72" s="40"/>
      <c r="AL72" s="40"/>
    </row>
    <row r="73" spans="1:38" ht="30" customHeight="1" x14ac:dyDescent="0.55000000000000004">
      <c r="A73" s="33"/>
      <c r="B73" s="33"/>
      <c r="C73" s="33"/>
      <c r="D73" s="33"/>
      <c r="E73" s="33"/>
      <c r="F73" s="33"/>
      <c r="G73" s="33"/>
      <c r="H73" s="33"/>
      <c r="I73" s="33"/>
      <c r="J73" s="33"/>
      <c r="K73" s="33"/>
      <c r="L73" s="33"/>
      <c r="M73" s="33"/>
      <c r="N73" s="33"/>
      <c r="O73" s="33"/>
      <c r="P73" s="33"/>
      <c r="Q73" s="33"/>
      <c r="R73" s="33"/>
      <c r="S73" s="33"/>
      <c r="Z73" s="40"/>
      <c r="AA73" s="40"/>
      <c r="AK73" s="40"/>
      <c r="AL73" s="40"/>
    </row>
    <row r="74" spans="1:38" ht="30" customHeight="1" x14ac:dyDescent="0.55000000000000004">
      <c r="A74" s="33"/>
      <c r="B74" s="33"/>
      <c r="C74" s="33"/>
      <c r="D74" s="33"/>
      <c r="E74" s="33"/>
      <c r="F74" s="33"/>
      <c r="G74" s="33"/>
      <c r="H74" s="33"/>
      <c r="I74" s="33"/>
      <c r="J74" s="33"/>
      <c r="K74" s="33"/>
      <c r="L74" s="33"/>
      <c r="M74" s="33"/>
      <c r="N74" s="33"/>
      <c r="O74" s="33"/>
      <c r="P74" s="33"/>
      <c r="Q74" s="33"/>
      <c r="R74" s="33"/>
      <c r="S74" s="33"/>
      <c r="Z74" s="40"/>
      <c r="AA74" s="40"/>
      <c r="AK74" s="40"/>
      <c r="AL74" s="40"/>
    </row>
    <row r="75" spans="1:38" ht="30" customHeight="1" x14ac:dyDescent="0.55000000000000004">
      <c r="A75" s="33"/>
      <c r="B75" s="33"/>
      <c r="C75" s="33"/>
      <c r="D75" s="33"/>
      <c r="E75" s="33"/>
      <c r="F75" s="33"/>
      <c r="G75" s="33"/>
      <c r="H75" s="33"/>
      <c r="I75" s="33"/>
      <c r="J75" s="33"/>
      <c r="K75" s="33"/>
      <c r="L75" s="33"/>
      <c r="M75" s="33"/>
      <c r="N75" s="33"/>
      <c r="O75" s="33"/>
      <c r="P75" s="33"/>
      <c r="Q75" s="33"/>
      <c r="R75" s="33"/>
      <c r="S75" s="33"/>
      <c r="Z75" s="40"/>
      <c r="AA75" s="40"/>
      <c r="AK75" s="40"/>
      <c r="AL75" s="40"/>
    </row>
    <row r="76" spans="1:38" ht="30" customHeight="1" x14ac:dyDescent="0.55000000000000004">
      <c r="A76" s="33"/>
      <c r="B76" s="33"/>
      <c r="C76" s="33"/>
      <c r="D76" s="33"/>
      <c r="E76" s="33"/>
      <c r="F76" s="33"/>
      <c r="G76" s="33"/>
      <c r="H76" s="33"/>
      <c r="I76" s="33"/>
      <c r="J76" s="33"/>
      <c r="K76" s="33"/>
      <c r="L76" s="33"/>
      <c r="M76" s="33"/>
      <c r="N76" s="33"/>
      <c r="O76" s="33"/>
      <c r="P76" s="33"/>
      <c r="Q76" s="33"/>
      <c r="R76" s="33"/>
      <c r="S76" s="33"/>
      <c r="Z76" s="40"/>
      <c r="AA76" s="40"/>
      <c r="AK76" s="40"/>
      <c r="AL76" s="40"/>
    </row>
    <row r="77" spans="1:38" ht="30" customHeight="1" x14ac:dyDescent="0.55000000000000004">
      <c r="A77" s="63" t="s">
        <v>140</v>
      </c>
      <c r="B77" s="33"/>
      <c r="C77" s="33"/>
      <c r="D77" s="33"/>
      <c r="E77" s="33"/>
      <c r="F77" s="33"/>
      <c r="G77" s="33"/>
      <c r="H77" s="33"/>
      <c r="I77" s="34"/>
      <c r="J77" s="34"/>
      <c r="K77" s="33"/>
      <c r="L77" s="63" t="s">
        <v>141</v>
      </c>
      <c r="M77" s="33"/>
      <c r="N77" s="33"/>
      <c r="O77" s="33"/>
      <c r="P77" s="33"/>
      <c r="Q77" s="33"/>
      <c r="R77" s="33"/>
      <c r="S77" s="33"/>
      <c r="T77" s="34"/>
      <c r="U77" s="34"/>
      <c r="W77" s="63" t="s">
        <v>142</v>
      </c>
      <c r="Z77" s="40"/>
      <c r="AA77" s="40"/>
      <c r="AK77" s="40"/>
      <c r="AL77" s="40"/>
    </row>
    <row r="78" spans="1:38" s="33" customFormat="1" ht="66.75" customHeight="1" x14ac:dyDescent="0.55000000000000004">
      <c r="A78" s="349" t="s">
        <v>224</v>
      </c>
      <c r="B78" s="349"/>
      <c r="C78" s="349"/>
      <c r="D78" s="349"/>
      <c r="E78" s="349"/>
      <c r="F78" s="349"/>
      <c r="G78" s="349"/>
      <c r="H78" s="349"/>
      <c r="I78" s="349"/>
      <c r="J78" s="349"/>
      <c r="L78" s="349" t="s">
        <v>224</v>
      </c>
      <c r="M78" s="349"/>
      <c r="N78" s="349"/>
      <c r="O78" s="349"/>
      <c r="P78" s="349"/>
      <c r="Q78" s="349"/>
      <c r="R78" s="349"/>
      <c r="S78" s="349"/>
      <c r="T78" s="349"/>
      <c r="U78" s="349"/>
      <c r="W78" s="349" t="s">
        <v>224</v>
      </c>
      <c r="X78" s="349"/>
      <c r="Y78" s="349"/>
      <c r="Z78" s="349"/>
      <c r="AA78" s="349"/>
      <c r="AB78" s="349"/>
      <c r="AC78" s="349"/>
      <c r="AD78" s="349"/>
      <c r="AE78" s="349"/>
      <c r="AF78" s="349"/>
      <c r="AK78" s="34"/>
      <c r="AL78" s="34"/>
    </row>
    <row r="79" spans="1:38" ht="30" customHeight="1" x14ac:dyDescent="0.55000000000000004">
      <c r="A79" s="33"/>
      <c r="B79" s="33"/>
      <c r="C79" s="33"/>
      <c r="D79" s="33"/>
      <c r="E79" s="33"/>
      <c r="F79" s="33"/>
      <c r="G79" s="33"/>
      <c r="H79" s="33"/>
      <c r="I79" s="33"/>
      <c r="J79" s="33"/>
      <c r="K79" s="33"/>
      <c r="L79" s="33"/>
      <c r="M79" s="33"/>
      <c r="N79" s="33"/>
      <c r="O79" s="33"/>
      <c r="P79" s="33"/>
      <c r="Q79" s="33"/>
      <c r="R79" s="33"/>
      <c r="S79" s="33"/>
      <c r="Z79" s="40"/>
      <c r="AA79" s="40"/>
      <c r="AK79" s="40"/>
      <c r="AL79" s="40"/>
    </row>
    <row r="80" spans="1:38" ht="30" customHeight="1" x14ac:dyDescent="0.55000000000000004">
      <c r="A80" s="33"/>
      <c r="B80" s="33"/>
      <c r="C80" s="33"/>
      <c r="D80" s="33"/>
      <c r="E80" s="33"/>
      <c r="F80" s="33"/>
      <c r="G80" s="33"/>
      <c r="H80" s="33"/>
      <c r="I80" s="33"/>
      <c r="J80" s="33"/>
      <c r="K80" s="33"/>
      <c r="L80" s="33"/>
      <c r="M80" s="33"/>
      <c r="N80" s="33"/>
      <c r="O80" s="33"/>
      <c r="P80" s="33"/>
      <c r="Q80" s="33"/>
      <c r="R80" s="33"/>
      <c r="S80" s="33"/>
      <c r="Z80" s="40"/>
      <c r="AA80" s="40"/>
      <c r="AK80" s="40"/>
      <c r="AL80" s="40"/>
    </row>
    <row r="81" spans="1:38" ht="30" customHeight="1" x14ac:dyDescent="0.55000000000000004">
      <c r="A81" s="33"/>
      <c r="B81" s="33"/>
      <c r="C81" s="33"/>
      <c r="D81" s="33"/>
      <c r="E81" s="33"/>
      <c r="F81" s="33"/>
      <c r="G81" s="33"/>
      <c r="H81" s="33"/>
      <c r="I81" s="33"/>
      <c r="J81" s="33"/>
      <c r="K81" s="33"/>
      <c r="L81" s="33"/>
      <c r="M81" s="33"/>
      <c r="N81" s="33"/>
      <c r="O81" s="33"/>
      <c r="P81" s="33"/>
      <c r="Q81" s="33"/>
      <c r="R81" s="33"/>
      <c r="S81" s="33"/>
      <c r="Z81" s="40"/>
      <c r="AA81" s="40"/>
      <c r="AK81" s="40"/>
      <c r="AL81" s="40"/>
    </row>
    <row r="82" spans="1:38" ht="30" customHeight="1" x14ac:dyDescent="0.55000000000000004">
      <c r="A82" s="33"/>
      <c r="B82" s="33"/>
      <c r="C82" s="33"/>
      <c r="D82" s="33"/>
      <c r="E82" s="33"/>
      <c r="F82" s="33"/>
      <c r="G82" s="33"/>
      <c r="H82" s="33"/>
      <c r="I82" s="33"/>
      <c r="J82" s="33"/>
      <c r="K82" s="33"/>
      <c r="L82" s="33"/>
      <c r="M82" s="33"/>
      <c r="N82" s="33"/>
      <c r="O82" s="33"/>
      <c r="P82" s="33"/>
      <c r="Q82" s="33"/>
      <c r="R82" s="33"/>
      <c r="S82" s="33"/>
      <c r="Z82" s="40"/>
      <c r="AA82" s="40"/>
      <c r="AK82" s="40"/>
      <c r="AL82" s="40"/>
    </row>
    <row r="83" spans="1:38" ht="30" customHeight="1" x14ac:dyDescent="0.55000000000000004">
      <c r="A83" s="33"/>
      <c r="B83" s="33"/>
      <c r="C83" s="33"/>
      <c r="D83" s="33"/>
      <c r="E83" s="33"/>
      <c r="F83" s="33"/>
      <c r="G83" s="33"/>
      <c r="H83" s="33"/>
      <c r="I83" s="33"/>
      <c r="J83" s="33"/>
      <c r="K83" s="33"/>
      <c r="L83" s="33"/>
      <c r="M83" s="33"/>
      <c r="N83" s="33"/>
      <c r="O83" s="33"/>
      <c r="P83" s="33"/>
      <c r="Q83" s="33"/>
      <c r="R83" s="33"/>
      <c r="S83" s="33"/>
      <c r="Z83" s="40"/>
      <c r="AA83" s="40"/>
      <c r="AK83" s="40"/>
      <c r="AL83" s="40"/>
    </row>
    <row r="84" spans="1:38" ht="30" customHeight="1" x14ac:dyDescent="0.55000000000000004">
      <c r="A84" s="33"/>
      <c r="B84" s="33"/>
      <c r="C84" s="33"/>
      <c r="D84" s="33"/>
      <c r="E84" s="33"/>
      <c r="F84" s="33"/>
      <c r="G84" s="33"/>
      <c r="H84" s="33"/>
      <c r="I84" s="33"/>
      <c r="J84" s="33"/>
      <c r="K84" s="33"/>
      <c r="L84" s="33"/>
      <c r="M84" s="33"/>
      <c r="N84" s="33"/>
      <c r="O84" s="33"/>
      <c r="P84" s="33"/>
      <c r="Q84" s="33"/>
      <c r="R84" s="33"/>
      <c r="S84" s="33"/>
      <c r="Z84" s="40"/>
      <c r="AA84" s="40"/>
      <c r="AK84" s="40"/>
      <c r="AL84" s="40"/>
    </row>
    <row r="85" spans="1:38" ht="30" customHeight="1" x14ac:dyDescent="0.55000000000000004">
      <c r="A85" s="33"/>
      <c r="B85" s="33"/>
      <c r="C85" s="33"/>
      <c r="D85" s="33"/>
      <c r="E85" s="33"/>
      <c r="F85" s="33"/>
      <c r="G85" s="33"/>
      <c r="H85" s="33"/>
      <c r="I85" s="33"/>
      <c r="J85" s="33"/>
      <c r="K85" s="33"/>
      <c r="L85" s="33"/>
      <c r="M85" s="33"/>
      <c r="N85" s="33"/>
      <c r="O85" s="33"/>
      <c r="P85" s="33"/>
      <c r="Q85" s="33"/>
      <c r="R85" s="33"/>
      <c r="S85" s="33"/>
      <c r="Z85" s="40"/>
      <c r="AA85" s="40"/>
      <c r="AK85" s="40"/>
      <c r="AL85" s="40"/>
    </row>
    <row r="86" spans="1:38" ht="30" customHeight="1" x14ac:dyDescent="0.55000000000000004">
      <c r="A86" s="33"/>
      <c r="B86" s="33"/>
      <c r="C86" s="33"/>
      <c r="D86" s="33"/>
      <c r="E86" s="33"/>
      <c r="F86" s="33"/>
      <c r="G86" s="33"/>
      <c r="H86" s="33"/>
      <c r="I86" s="33"/>
      <c r="J86" s="33"/>
      <c r="K86" s="33"/>
      <c r="L86" s="33"/>
      <c r="M86" s="33"/>
      <c r="N86" s="33"/>
      <c r="O86" s="33"/>
      <c r="P86" s="33"/>
      <c r="Q86" s="33"/>
      <c r="R86" s="33"/>
      <c r="S86" s="33"/>
      <c r="Z86" s="40"/>
      <c r="AA86" s="40"/>
      <c r="AK86" s="40"/>
      <c r="AL86" s="40"/>
    </row>
    <row r="87" spans="1:38" ht="30" customHeight="1" x14ac:dyDescent="0.55000000000000004">
      <c r="A87" s="33"/>
      <c r="B87" s="33"/>
      <c r="C87" s="33"/>
      <c r="D87" s="33"/>
      <c r="E87" s="33"/>
      <c r="F87" s="33"/>
      <c r="G87" s="33"/>
      <c r="H87" s="33"/>
      <c r="I87" s="33"/>
      <c r="J87" s="33"/>
      <c r="K87" s="33"/>
      <c r="L87" s="33"/>
      <c r="M87" s="33"/>
      <c r="N87" s="33"/>
      <c r="O87" s="33"/>
      <c r="P87" s="33"/>
      <c r="Q87" s="33"/>
      <c r="R87" s="33"/>
      <c r="S87" s="33"/>
      <c r="Z87" s="40"/>
      <c r="AA87" s="40"/>
      <c r="AK87" s="40"/>
      <c r="AL87" s="40"/>
    </row>
    <row r="88" spans="1:38" ht="30" customHeight="1" x14ac:dyDescent="0.55000000000000004">
      <c r="A88" s="33"/>
      <c r="B88" s="33"/>
      <c r="C88" s="33"/>
      <c r="D88" s="33"/>
      <c r="E88" s="33"/>
      <c r="F88" s="33"/>
      <c r="G88" s="33"/>
      <c r="H88" s="33"/>
      <c r="I88" s="33"/>
      <c r="J88" s="33"/>
      <c r="K88" s="33"/>
      <c r="L88" s="33"/>
      <c r="M88" s="33"/>
      <c r="N88" s="33"/>
      <c r="O88" s="33"/>
      <c r="P88" s="33"/>
      <c r="Q88" s="33"/>
      <c r="R88" s="33"/>
      <c r="S88" s="33"/>
      <c r="Z88" s="40"/>
      <c r="AA88" s="40"/>
      <c r="AK88" s="40"/>
      <c r="AL88" s="40"/>
    </row>
    <row r="89" spans="1:38" ht="30" customHeight="1" x14ac:dyDescent="0.55000000000000004">
      <c r="A89" s="33"/>
      <c r="B89" s="33"/>
      <c r="C89" s="33"/>
      <c r="D89" s="33"/>
      <c r="E89" s="33"/>
      <c r="F89" s="33"/>
      <c r="G89" s="33"/>
      <c r="H89" s="33"/>
      <c r="I89" s="33"/>
      <c r="J89" s="33"/>
      <c r="K89" s="33"/>
      <c r="L89" s="33"/>
      <c r="M89" s="33"/>
      <c r="N89" s="33"/>
      <c r="O89" s="33"/>
      <c r="P89" s="33"/>
      <c r="Q89" s="33"/>
      <c r="R89" s="33"/>
      <c r="S89" s="33"/>
      <c r="Z89" s="40"/>
      <c r="AA89" s="40"/>
      <c r="AK89" s="40"/>
      <c r="AL89" s="40"/>
    </row>
    <row r="90" spans="1:38" ht="30" customHeight="1" x14ac:dyDescent="0.55000000000000004">
      <c r="A90" s="33"/>
      <c r="B90" s="33"/>
      <c r="C90" s="33"/>
      <c r="D90" s="33"/>
      <c r="E90" s="33"/>
      <c r="F90" s="33"/>
      <c r="G90" s="33"/>
      <c r="H90" s="33"/>
      <c r="I90" s="33"/>
      <c r="J90" s="33"/>
      <c r="K90" s="33"/>
      <c r="L90" s="33"/>
      <c r="M90" s="33"/>
      <c r="N90" s="33"/>
      <c r="O90" s="33"/>
      <c r="P90" s="33"/>
      <c r="Q90" s="33"/>
      <c r="R90" s="33"/>
      <c r="S90" s="33"/>
      <c r="Z90" s="40"/>
      <c r="AA90" s="40"/>
      <c r="AK90" s="40"/>
      <c r="AL90" s="40"/>
    </row>
    <row r="91" spans="1:38" ht="30" customHeight="1" x14ac:dyDescent="0.55000000000000004">
      <c r="A91" s="33"/>
      <c r="B91" s="33"/>
      <c r="C91" s="33"/>
      <c r="D91" s="33"/>
      <c r="E91" s="33"/>
      <c r="F91" s="33"/>
      <c r="G91" s="33"/>
      <c r="H91" s="33"/>
      <c r="I91" s="33"/>
      <c r="J91" s="33"/>
      <c r="K91" s="33"/>
      <c r="L91" s="33"/>
      <c r="M91" s="33"/>
      <c r="N91" s="33"/>
      <c r="O91" s="33"/>
      <c r="P91" s="33"/>
      <c r="Q91" s="33"/>
      <c r="R91" s="33"/>
      <c r="S91" s="33"/>
      <c r="Z91" s="40"/>
      <c r="AA91" s="40"/>
      <c r="AK91" s="40"/>
      <c r="AL91" s="40"/>
    </row>
    <row r="92" spans="1:38" ht="30" customHeight="1" x14ac:dyDescent="0.55000000000000004">
      <c r="A92" s="33"/>
      <c r="B92" s="33"/>
      <c r="C92" s="33"/>
      <c r="D92" s="33"/>
      <c r="E92" s="33"/>
      <c r="F92" s="33"/>
      <c r="G92" s="33"/>
      <c r="H92" s="33"/>
      <c r="I92" s="33"/>
      <c r="J92" s="33"/>
      <c r="K92" s="33"/>
      <c r="L92" s="33"/>
      <c r="M92" s="33"/>
      <c r="N92" s="33"/>
      <c r="O92" s="33"/>
      <c r="P92" s="33"/>
      <c r="Q92" s="33"/>
      <c r="R92" s="33"/>
      <c r="S92" s="33"/>
      <c r="Z92" s="40"/>
      <c r="AA92" s="40"/>
      <c r="AK92" s="40"/>
      <c r="AL92" s="40"/>
    </row>
    <row r="93" spans="1:38" ht="30" customHeight="1" x14ac:dyDescent="0.55000000000000004">
      <c r="A93" s="33"/>
      <c r="B93" s="33"/>
      <c r="C93" s="33"/>
      <c r="D93" s="33"/>
      <c r="E93" s="33"/>
      <c r="F93" s="33"/>
      <c r="G93" s="33"/>
      <c r="H93" s="33"/>
      <c r="I93" s="33"/>
      <c r="J93" s="33"/>
      <c r="K93" s="33"/>
      <c r="L93" s="33"/>
      <c r="M93" s="33"/>
      <c r="N93" s="33"/>
      <c r="O93" s="33"/>
      <c r="P93" s="33"/>
      <c r="Q93" s="33"/>
      <c r="R93" s="33"/>
      <c r="S93" s="33"/>
      <c r="Z93" s="40"/>
      <c r="AA93" s="40"/>
      <c r="AK93" s="40"/>
      <c r="AL93" s="40"/>
    </row>
    <row r="94" spans="1:38" ht="30" customHeight="1" x14ac:dyDescent="0.55000000000000004">
      <c r="A94" s="33"/>
      <c r="B94" s="33"/>
      <c r="C94" s="33"/>
      <c r="D94" s="33"/>
      <c r="E94" s="33"/>
      <c r="F94" s="33"/>
      <c r="G94" s="33"/>
      <c r="H94" s="33"/>
      <c r="I94" s="33"/>
      <c r="J94" s="33"/>
      <c r="K94" s="33"/>
      <c r="L94" s="33"/>
      <c r="M94" s="33"/>
      <c r="N94" s="33"/>
      <c r="O94" s="33"/>
      <c r="P94" s="33"/>
      <c r="Q94" s="33"/>
      <c r="R94" s="33"/>
      <c r="S94" s="33"/>
      <c r="Z94" s="40"/>
      <c r="AA94" s="40"/>
      <c r="AK94" s="40"/>
      <c r="AL94" s="40"/>
    </row>
    <row r="95" spans="1:38" ht="30" customHeight="1" x14ac:dyDescent="0.55000000000000004">
      <c r="A95" s="33"/>
      <c r="B95" s="33"/>
      <c r="C95" s="33"/>
      <c r="D95" s="33"/>
      <c r="E95" s="33"/>
      <c r="F95" s="33"/>
      <c r="G95" s="33"/>
      <c r="H95" s="33"/>
      <c r="I95" s="33"/>
      <c r="J95" s="33"/>
      <c r="K95" s="33"/>
      <c r="L95" s="33"/>
      <c r="M95" s="33"/>
      <c r="N95" s="33"/>
      <c r="O95" s="33"/>
      <c r="P95" s="33"/>
      <c r="Q95" s="33"/>
      <c r="R95" s="33"/>
      <c r="S95" s="33"/>
      <c r="Z95" s="40"/>
      <c r="AA95" s="40"/>
      <c r="AK95" s="40"/>
      <c r="AL95" s="40"/>
    </row>
    <row r="96" spans="1:38" ht="30" customHeight="1" x14ac:dyDescent="0.55000000000000004">
      <c r="A96" s="33"/>
      <c r="B96" s="33"/>
      <c r="C96" s="33"/>
      <c r="D96" s="33"/>
      <c r="E96" s="33"/>
      <c r="F96" s="33"/>
      <c r="G96" s="33"/>
      <c r="H96" s="33"/>
      <c r="I96" s="33"/>
      <c r="J96" s="33"/>
      <c r="K96" s="33"/>
      <c r="L96" s="33"/>
      <c r="M96" s="33"/>
      <c r="N96" s="33"/>
      <c r="O96" s="33"/>
      <c r="P96" s="33"/>
      <c r="Q96" s="33"/>
      <c r="R96" s="33"/>
      <c r="S96" s="33"/>
      <c r="Z96" s="40"/>
      <c r="AA96" s="40"/>
      <c r="AK96" s="40"/>
      <c r="AL96" s="40"/>
    </row>
    <row r="97" spans="1:38" ht="30" customHeight="1" x14ac:dyDescent="0.55000000000000004">
      <c r="A97" s="33"/>
      <c r="B97" s="33"/>
      <c r="C97" s="33"/>
      <c r="D97" s="33"/>
      <c r="E97" s="33"/>
      <c r="F97" s="33"/>
      <c r="G97" s="33"/>
      <c r="H97" s="33"/>
      <c r="I97" s="33"/>
      <c r="J97" s="33"/>
      <c r="K97" s="33"/>
      <c r="L97" s="33"/>
      <c r="M97" s="33"/>
      <c r="N97" s="33"/>
      <c r="O97" s="33"/>
      <c r="P97" s="33"/>
      <c r="Q97" s="33"/>
      <c r="R97" s="33"/>
      <c r="S97" s="33"/>
      <c r="Z97" s="40"/>
      <c r="AA97" s="40"/>
      <c r="AK97" s="40"/>
      <c r="AL97" s="40"/>
    </row>
    <row r="98" spans="1:38" ht="30" customHeight="1" x14ac:dyDescent="0.55000000000000004">
      <c r="A98" s="33"/>
      <c r="B98" s="33"/>
      <c r="C98" s="33"/>
      <c r="D98" s="33"/>
      <c r="E98" s="33"/>
      <c r="F98" s="33"/>
      <c r="G98" s="33"/>
      <c r="H98" s="33"/>
      <c r="I98" s="33"/>
      <c r="J98" s="33"/>
      <c r="K98" s="33"/>
      <c r="L98" s="33"/>
      <c r="M98" s="33"/>
      <c r="N98" s="33"/>
      <c r="O98" s="33"/>
      <c r="P98" s="33"/>
      <c r="Q98" s="33"/>
      <c r="R98" s="33"/>
      <c r="S98" s="33"/>
      <c r="Z98" s="40"/>
      <c r="AA98" s="40"/>
      <c r="AK98" s="40"/>
      <c r="AL98" s="40"/>
    </row>
    <row r="99" spans="1:38" ht="30" customHeight="1" x14ac:dyDescent="0.55000000000000004">
      <c r="A99" s="33"/>
      <c r="B99" s="33"/>
      <c r="C99" s="33"/>
      <c r="D99" s="33"/>
      <c r="E99" s="33"/>
      <c r="F99" s="33"/>
      <c r="G99" s="33"/>
      <c r="H99" s="33"/>
      <c r="I99" s="33"/>
      <c r="J99" s="33"/>
      <c r="K99" s="33"/>
      <c r="L99" s="33"/>
      <c r="M99" s="33"/>
      <c r="N99" s="33"/>
      <c r="O99" s="33"/>
      <c r="P99" s="33"/>
      <c r="Q99" s="33"/>
      <c r="R99" s="33"/>
      <c r="S99" s="33"/>
      <c r="Z99" s="40"/>
      <c r="AA99" s="40"/>
      <c r="AK99" s="40"/>
      <c r="AL99" s="40"/>
    </row>
    <row r="100" spans="1:38" ht="30" customHeight="1" x14ac:dyDescent="0.55000000000000004">
      <c r="A100" s="33"/>
      <c r="B100" s="33"/>
      <c r="C100" s="33"/>
      <c r="D100" s="33"/>
      <c r="E100" s="33"/>
      <c r="F100" s="33"/>
      <c r="G100" s="33"/>
      <c r="H100" s="33"/>
      <c r="I100" s="33"/>
      <c r="J100" s="33"/>
      <c r="K100" s="33"/>
      <c r="L100" s="33"/>
      <c r="M100" s="33"/>
      <c r="N100" s="33"/>
      <c r="O100" s="33"/>
      <c r="P100" s="33"/>
      <c r="Q100" s="33"/>
      <c r="R100" s="33"/>
      <c r="S100" s="33"/>
      <c r="Z100" s="40"/>
      <c r="AA100" s="40"/>
      <c r="AK100" s="40"/>
      <c r="AL100" s="40"/>
    </row>
    <row r="101" spans="1:38" ht="30" customHeight="1" x14ac:dyDescent="0.55000000000000004">
      <c r="A101" s="63" t="s">
        <v>150</v>
      </c>
      <c r="B101" s="33"/>
      <c r="C101" s="33"/>
      <c r="D101" s="33"/>
      <c r="E101" s="33"/>
      <c r="F101" s="33"/>
      <c r="G101" s="33"/>
      <c r="H101" s="33"/>
      <c r="I101" s="34"/>
      <c r="J101" s="34"/>
      <c r="K101" s="33"/>
      <c r="L101" s="63" t="s">
        <v>151</v>
      </c>
      <c r="M101" s="33"/>
      <c r="N101" s="33"/>
      <c r="O101" s="33"/>
      <c r="P101" s="33"/>
      <c r="Q101" s="33"/>
      <c r="R101" s="33"/>
      <c r="S101" s="33"/>
      <c r="T101" s="34"/>
      <c r="U101" s="34"/>
      <c r="W101" s="63" t="s">
        <v>152</v>
      </c>
      <c r="X101" s="33"/>
      <c r="Y101" s="33"/>
      <c r="Z101" s="33"/>
      <c r="AA101" s="33"/>
      <c r="AB101" s="33"/>
      <c r="AC101" s="33"/>
      <c r="AD101" s="33"/>
      <c r="AE101" s="34"/>
      <c r="AF101" s="34"/>
      <c r="AK101" s="40"/>
      <c r="AL101" s="40"/>
    </row>
    <row r="102" spans="1:38" s="33" customFormat="1" ht="66.75" customHeight="1" x14ac:dyDescent="0.55000000000000004">
      <c r="A102" s="349" t="s">
        <v>224</v>
      </c>
      <c r="B102" s="349"/>
      <c r="C102" s="349"/>
      <c r="D102" s="349"/>
      <c r="E102" s="349"/>
      <c r="F102" s="349"/>
      <c r="G102" s="349"/>
      <c r="H102" s="349"/>
      <c r="I102" s="349"/>
      <c r="J102" s="349"/>
      <c r="L102" s="349" t="s">
        <v>224</v>
      </c>
      <c r="M102" s="349"/>
      <c r="N102" s="349"/>
      <c r="O102" s="349"/>
      <c r="P102" s="349"/>
      <c r="Q102" s="349"/>
      <c r="R102" s="349"/>
      <c r="S102" s="349"/>
      <c r="T102" s="349"/>
      <c r="U102" s="349"/>
      <c r="W102" s="349" t="s">
        <v>224</v>
      </c>
      <c r="X102" s="349"/>
      <c r="Y102" s="349"/>
      <c r="Z102" s="349"/>
      <c r="AA102" s="349"/>
      <c r="AB102" s="349"/>
      <c r="AC102" s="349"/>
      <c r="AD102" s="349"/>
      <c r="AE102" s="349"/>
      <c r="AF102" s="349"/>
      <c r="AK102" s="34"/>
      <c r="AL102" s="34"/>
    </row>
    <row r="103" spans="1:38" ht="30" customHeight="1" x14ac:dyDescent="0.55000000000000004">
      <c r="A103" s="33"/>
      <c r="B103" s="33"/>
      <c r="C103" s="33"/>
      <c r="D103" s="33"/>
      <c r="E103" s="33"/>
      <c r="F103" s="33"/>
      <c r="G103" s="33"/>
      <c r="H103" s="33"/>
      <c r="I103" s="33"/>
      <c r="J103" s="33"/>
      <c r="K103" s="33"/>
      <c r="L103" s="33"/>
      <c r="M103" s="33"/>
      <c r="N103" s="33"/>
      <c r="O103" s="33"/>
      <c r="P103" s="33"/>
      <c r="Q103" s="33"/>
      <c r="R103" s="33"/>
      <c r="S103" s="33"/>
      <c r="Z103" s="40"/>
      <c r="AA103" s="40"/>
      <c r="AK103" s="40"/>
      <c r="AL103" s="40"/>
    </row>
    <row r="104" spans="1:38" ht="30" customHeight="1" x14ac:dyDescent="0.55000000000000004">
      <c r="A104" s="33"/>
      <c r="B104" s="33"/>
      <c r="C104" s="33"/>
      <c r="D104" s="33"/>
      <c r="E104" s="33"/>
      <c r="F104" s="33"/>
      <c r="G104" s="33"/>
      <c r="H104" s="33"/>
      <c r="I104" s="33"/>
      <c r="J104" s="33"/>
      <c r="K104" s="33"/>
      <c r="L104" s="33"/>
      <c r="M104" s="33"/>
      <c r="N104" s="33"/>
      <c r="O104" s="33"/>
      <c r="P104" s="33"/>
      <c r="Q104" s="33"/>
      <c r="R104" s="33"/>
      <c r="S104" s="33"/>
      <c r="Z104" s="40"/>
      <c r="AA104" s="40"/>
      <c r="AK104" s="40"/>
      <c r="AL104" s="40"/>
    </row>
    <row r="105" spans="1:38" ht="30" customHeight="1" x14ac:dyDescent="0.55000000000000004">
      <c r="A105" s="33"/>
      <c r="B105" s="33"/>
      <c r="C105" s="33"/>
      <c r="D105" s="33"/>
      <c r="E105" s="33"/>
      <c r="F105" s="33"/>
      <c r="G105" s="33"/>
      <c r="H105" s="33"/>
      <c r="I105" s="33"/>
      <c r="J105" s="33"/>
      <c r="K105" s="33"/>
      <c r="L105" s="33"/>
      <c r="M105" s="33"/>
      <c r="N105" s="33"/>
      <c r="O105" s="33"/>
      <c r="P105" s="33"/>
      <c r="Q105" s="33"/>
      <c r="R105" s="33"/>
      <c r="S105" s="33"/>
      <c r="Z105" s="40"/>
      <c r="AA105" s="40"/>
      <c r="AK105" s="40"/>
      <c r="AL105" s="40"/>
    </row>
    <row r="106" spans="1:38" ht="30" customHeight="1" x14ac:dyDescent="0.55000000000000004">
      <c r="A106" s="33"/>
      <c r="B106" s="33"/>
      <c r="C106" s="33"/>
      <c r="D106" s="33"/>
      <c r="E106" s="33"/>
      <c r="F106" s="33"/>
      <c r="G106" s="33"/>
      <c r="H106" s="33"/>
      <c r="I106" s="33"/>
      <c r="J106" s="33"/>
      <c r="K106" s="33"/>
      <c r="L106" s="33"/>
      <c r="M106" s="33"/>
      <c r="N106" s="33"/>
      <c r="O106" s="33"/>
      <c r="P106" s="33"/>
      <c r="Q106" s="33"/>
      <c r="R106" s="33"/>
      <c r="S106" s="33"/>
      <c r="Z106" s="40"/>
      <c r="AA106" s="40"/>
      <c r="AK106" s="40"/>
      <c r="AL106" s="40"/>
    </row>
    <row r="107" spans="1:38" ht="30" customHeight="1" x14ac:dyDescent="0.55000000000000004">
      <c r="A107" s="33"/>
      <c r="B107" s="33"/>
      <c r="C107" s="33"/>
      <c r="D107" s="33"/>
      <c r="E107" s="33"/>
      <c r="F107" s="33"/>
      <c r="G107" s="33"/>
      <c r="H107" s="33"/>
      <c r="I107" s="33"/>
      <c r="J107" s="33"/>
      <c r="K107" s="33"/>
      <c r="L107" s="33"/>
      <c r="M107" s="33"/>
      <c r="N107" s="33"/>
      <c r="O107" s="33"/>
      <c r="P107" s="33"/>
      <c r="Q107" s="33"/>
      <c r="R107" s="33"/>
      <c r="S107" s="33"/>
      <c r="Z107" s="40"/>
      <c r="AA107" s="40"/>
      <c r="AK107" s="40"/>
      <c r="AL107" s="40"/>
    </row>
    <row r="108" spans="1:38" ht="30" customHeight="1" x14ac:dyDescent="0.55000000000000004">
      <c r="A108" s="33"/>
      <c r="B108" s="33"/>
      <c r="C108" s="33"/>
      <c r="D108" s="33"/>
      <c r="E108" s="33"/>
      <c r="F108" s="33"/>
      <c r="G108" s="33"/>
      <c r="H108" s="33"/>
      <c r="I108" s="33"/>
      <c r="J108" s="33"/>
      <c r="K108" s="33"/>
      <c r="L108" s="33"/>
      <c r="M108" s="33"/>
      <c r="N108" s="33"/>
      <c r="O108" s="33"/>
      <c r="P108" s="33"/>
      <c r="Q108" s="33"/>
      <c r="R108" s="33"/>
      <c r="S108" s="33"/>
      <c r="Z108" s="40"/>
      <c r="AA108" s="40"/>
      <c r="AK108" s="40"/>
      <c r="AL108" s="40"/>
    </row>
    <row r="109" spans="1:38" ht="30" customHeight="1" x14ac:dyDescent="0.55000000000000004">
      <c r="A109" s="33"/>
      <c r="B109" s="33"/>
      <c r="C109" s="33"/>
      <c r="D109" s="33"/>
      <c r="E109" s="33"/>
      <c r="F109" s="33"/>
      <c r="G109" s="33"/>
      <c r="H109" s="33"/>
      <c r="I109" s="33"/>
      <c r="J109" s="33"/>
      <c r="K109" s="33"/>
      <c r="L109" s="33"/>
      <c r="M109" s="33"/>
      <c r="N109" s="33"/>
      <c r="O109" s="33"/>
      <c r="P109" s="33"/>
      <c r="Q109" s="33"/>
      <c r="R109" s="33"/>
      <c r="S109" s="33"/>
      <c r="Z109" s="40"/>
      <c r="AA109" s="40"/>
      <c r="AK109" s="40"/>
      <c r="AL109" s="40"/>
    </row>
    <row r="110" spans="1:38" ht="30" customHeight="1" x14ac:dyDescent="0.55000000000000004">
      <c r="A110" s="33"/>
      <c r="B110" s="33"/>
      <c r="C110" s="33"/>
      <c r="D110" s="33"/>
      <c r="E110" s="33"/>
      <c r="F110" s="33"/>
      <c r="G110" s="33"/>
      <c r="H110" s="33"/>
      <c r="I110" s="33"/>
      <c r="J110" s="33"/>
      <c r="K110" s="33"/>
      <c r="L110" s="33"/>
      <c r="M110" s="33"/>
      <c r="N110" s="33"/>
      <c r="O110" s="33"/>
      <c r="P110" s="33"/>
      <c r="Q110" s="33"/>
      <c r="R110" s="33"/>
      <c r="S110" s="33"/>
      <c r="Z110" s="40"/>
      <c r="AA110" s="40"/>
      <c r="AK110" s="40"/>
      <c r="AL110" s="40"/>
    </row>
    <row r="111" spans="1:38" ht="30" customHeight="1" x14ac:dyDescent="0.55000000000000004">
      <c r="A111" s="33"/>
      <c r="B111" s="33"/>
      <c r="C111" s="33"/>
      <c r="D111" s="33"/>
      <c r="E111" s="33"/>
      <c r="F111" s="33"/>
      <c r="G111" s="33"/>
      <c r="H111" s="33"/>
      <c r="I111" s="33"/>
      <c r="J111" s="33"/>
      <c r="K111" s="33"/>
      <c r="L111" s="33"/>
      <c r="M111" s="33"/>
      <c r="N111" s="33"/>
      <c r="O111" s="33"/>
      <c r="P111" s="33"/>
      <c r="Q111" s="33"/>
      <c r="R111" s="33"/>
      <c r="S111" s="33"/>
      <c r="Z111" s="40"/>
      <c r="AA111" s="40"/>
      <c r="AK111" s="40"/>
      <c r="AL111" s="40"/>
    </row>
    <row r="112" spans="1:38" ht="30" customHeight="1" x14ac:dyDescent="0.55000000000000004">
      <c r="A112" s="33"/>
      <c r="B112" s="33"/>
      <c r="C112" s="33"/>
      <c r="D112" s="33"/>
      <c r="E112" s="33"/>
      <c r="F112" s="33"/>
      <c r="G112" s="33"/>
      <c r="H112" s="33"/>
      <c r="I112" s="33"/>
      <c r="J112" s="33"/>
      <c r="K112" s="33"/>
      <c r="L112" s="33"/>
      <c r="M112" s="33"/>
      <c r="N112" s="33"/>
      <c r="O112" s="33"/>
      <c r="P112" s="33"/>
      <c r="Q112" s="33"/>
      <c r="R112" s="33"/>
      <c r="S112" s="33"/>
      <c r="Z112" s="40"/>
      <c r="AA112" s="40"/>
      <c r="AK112" s="40"/>
      <c r="AL112" s="40"/>
    </row>
    <row r="113" spans="1:38" ht="30" customHeight="1" x14ac:dyDescent="0.55000000000000004">
      <c r="A113" s="33"/>
      <c r="B113" s="33"/>
      <c r="C113" s="33"/>
      <c r="D113" s="33"/>
      <c r="E113" s="33"/>
      <c r="F113" s="33"/>
      <c r="G113" s="33"/>
      <c r="H113" s="33"/>
      <c r="I113" s="33"/>
      <c r="J113" s="33"/>
      <c r="K113" s="33"/>
      <c r="L113" s="33"/>
      <c r="M113" s="33"/>
      <c r="N113" s="33"/>
      <c r="O113" s="33"/>
      <c r="P113" s="33"/>
      <c r="Q113" s="33"/>
      <c r="R113" s="33"/>
      <c r="S113" s="33"/>
      <c r="Z113" s="40"/>
      <c r="AA113" s="40"/>
      <c r="AK113" s="40"/>
      <c r="AL113" s="40"/>
    </row>
    <row r="114" spans="1:38" ht="30" customHeight="1" x14ac:dyDescent="0.55000000000000004">
      <c r="A114" s="33"/>
      <c r="B114" s="33"/>
      <c r="C114" s="33"/>
      <c r="D114" s="33"/>
      <c r="E114" s="33"/>
      <c r="F114" s="33"/>
      <c r="G114" s="33"/>
      <c r="H114" s="33"/>
      <c r="I114" s="33"/>
      <c r="J114" s="33"/>
      <c r="K114" s="33"/>
      <c r="L114" s="33"/>
      <c r="M114" s="33"/>
      <c r="N114" s="33"/>
      <c r="O114" s="33"/>
      <c r="P114" s="33"/>
      <c r="Q114" s="33"/>
      <c r="R114" s="33"/>
      <c r="S114" s="33"/>
      <c r="Z114" s="40"/>
      <c r="AA114" s="40"/>
      <c r="AK114" s="40"/>
      <c r="AL114" s="40"/>
    </row>
    <row r="115" spans="1:38" ht="30" customHeight="1" x14ac:dyDescent="0.55000000000000004">
      <c r="A115" s="33"/>
      <c r="B115" s="33"/>
      <c r="C115" s="33"/>
      <c r="D115" s="33"/>
      <c r="E115" s="33"/>
      <c r="F115" s="33"/>
      <c r="G115" s="33"/>
      <c r="H115" s="33"/>
      <c r="I115" s="33"/>
      <c r="J115" s="33"/>
      <c r="K115" s="33"/>
      <c r="L115" s="33"/>
      <c r="M115" s="33"/>
      <c r="N115" s="33"/>
      <c r="O115" s="33"/>
      <c r="P115" s="33"/>
      <c r="Q115" s="33"/>
      <c r="R115" s="33"/>
      <c r="S115" s="33"/>
      <c r="Z115" s="40"/>
      <c r="AA115" s="40"/>
      <c r="AK115" s="40"/>
      <c r="AL115" s="40"/>
    </row>
    <row r="116" spans="1:38" ht="30" customHeight="1" x14ac:dyDescent="0.55000000000000004">
      <c r="A116" s="33"/>
      <c r="B116" s="33"/>
      <c r="C116" s="33"/>
      <c r="D116" s="33"/>
      <c r="E116" s="33"/>
      <c r="F116" s="33"/>
      <c r="G116" s="33"/>
      <c r="H116" s="33"/>
      <c r="I116" s="33"/>
      <c r="J116" s="33"/>
      <c r="K116" s="33"/>
      <c r="L116" s="33"/>
      <c r="M116" s="33"/>
      <c r="N116" s="33"/>
      <c r="O116" s="33"/>
      <c r="P116" s="33"/>
      <c r="Q116" s="33"/>
      <c r="R116" s="33"/>
      <c r="S116" s="33"/>
      <c r="Z116" s="40"/>
      <c r="AA116" s="40"/>
      <c r="AK116" s="40"/>
      <c r="AL116" s="40"/>
    </row>
    <row r="117" spans="1:38" ht="30" customHeight="1" x14ac:dyDescent="0.55000000000000004">
      <c r="A117" s="33"/>
      <c r="B117" s="33"/>
      <c r="C117" s="33"/>
      <c r="D117" s="33"/>
      <c r="E117" s="33"/>
      <c r="F117" s="33"/>
      <c r="G117" s="33"/>
      <c r="H117" s="33"/>
      <c r="I117" s="33"/>
      <c r="J117" s="33"/>
      <c r="K117" s="33"/>
      <c r="L117" s="33"/>
      <c r="M117" s="33"/>
      <c r="N117" s="33"/>
      <c r="O117" s="33"/>
      <c r="P117" s="33"/>
      <c r="Q117" s="33"/>
      <c r="R117" s="33"/>
      <c r="S117" s="33"/>
      <c r="Z117" s="40"/>
      <c r="AA117" s="40"/>
      <c r="AK117" s="40"/>
      <c r="AL117" s="40"/>
    </row>
    <row r="118" spans="1:38" ht="30" customHeight="1" x14ac:dyDescent="0.55000000000000004">
      <c r="A118" s="33"/>
      <c r="B118" s="33"/>
      <c r="C118" s="33"/>
      <c r="D118" s="33"/>
      <c r="E118" s="33"/>
      <c r="F118" s="33"/>
      <c r="G118" s="33"/>
      <c r="H118" s="33"/>
      <c r="I118" s="33"/>
      <c r="J118" s="33"/>
      <c r="K118" s="33"/>
      <c r="L118" s="33"/>
      <c r="M118" s="33"/>
      <c r="N118" s="33"/>
      <c r="O118" s="33"/>
      <c r="P118" s="33"/>
      <c r="Q118" s="33"/>
      <c r="R118" s="33"/>
      <c r="S118" s="33"/>
      <c r="Z118" s="40"/>
      <c r="AA118" s="40"/>
      <c r="AK118" s="40"/>
      <c r="AL118" s="40"/>
    </row>
    <row r="119" spans="1:38" ht="30" customHeight="1" x14ac:dyDescent="0.55000000000000004">
      <c r="A119" s="33"/>
      <c r="B119" s="33"/>
      <c r="C119" s="33"/>
      <c r="D119" s="33"/>
      <c r="E119" s="33"/>
      <c r="F119" s="33"/>
      <c r="G119" s="33"/>
      <c r="H119" s="33"/>
      <c r="I119" s="33"/>
      <c r="J119" s="33"/>
      <c r="K119" s="33"/>
      <c r="L119" s="33"/>
      <c r="M119" s="33"/>
      <c r="N119" s="33"/>
      <c r="O119" s="33"/>
      <c r="P119" s="33"/>
      <c r="Q119" s="33"/>
      <c r="R119" s="33"/>
      <c r="S119" s="33"/>
      <c r="Z119" s="40"/>
      <c r="AA119" s="40"/>
      <c r="AK119" s="40"/>
      <c r="AL119" s="40"/>
    </row>
    <row r="120" spans="1:38" ht="30" customHeight="1" x14ac:dyDescent="0.55000000000000004">
      <c r="A120" s="33"/>
      <c r="B120" s="33"/>
      <c r="C120" s="33"/>
      <c r="D120" s="33"/>
      <c r="E120" s="33"/>
      <c r="F120" s="33"/>
      <c r="G120" s="33"/>
      <c r="H120" s="33"/>
      <c r="I120" s="33"/>
      <c r="J120" s="33"/>
      <c r="K120" s="33"/>
      <c r="L120" s="33"/>
      <c r="M120" s="33"/>
      <c r="N120" s="33"/>
      <c r="O120" s="33"/>
      <c r="P120" s="33"/>
      <c r="Q120" s="33"/>
      <c r="R120" s="33"/>
      <c r="S120" s="33"/>
      <c r="Z120" s="40"/>
      <c r="AA120" s="40"/>
      <c r="AK120" s="40"/>
      <c r="AL120" s="40"/>
    </row>
    <row r="121" spans="1:38" ht="30" customHeight="1" x14ac:dyDescent="0.55000000000000004">
      <c r="A121" s="33"/>
      <c r="B121" s="33"/>
      <c r="C121" s="33"/>
      <c r="D121" s="33"/>
      <c r="E121" s="33"/>
      <c r="F121" s="33"/>
      <c r="G121" s="33"/>
      <c r="H121" s="33"/>
      <c r="I121" s="33"/>
      <c r="J121" s="33"/>
      <c r="K121" s="33"/>
      <c r="L121" s="33"/>
      <c r="M121" s="33"/>
      <c r="N121" s="33"/>
      <c r="O121" s="33"/>
      <c r="P121" s="33"/>
      <c r="Q121" s="33"/>
      <c r="R121" s="33"/>
      <c r="S121" s="33"/>
      <c r="Z121" s="40"/>
      <c r="AA121" s="40"/>
      <c r="AK121" s="40"/>
      <c r="AL121" s="40"/>
    </row>
    <row r="122" spans="1:38" ht="30" customHeight="1" x14ac:dyDescent="0.55000000000000004">
      <c r="A122" s="33"/>
      <c r="B122" s="33"/>
      <c r="C122" s="33"/>
      <c r="D122" s="33"/>
      <c r="E122" s="33"/>
      <c r="F122" s="33"/>
      <c r="G122" s="33"/>
      <c r="H122" s="33"/>
      <c r="I122" s="33"/>
      <c r="J122" s="33"/>
      <c r="K122" s="33"/>
      <c r="L122" s="33"/>
      <c r="M122" s="33"/>
      <c r="N122" s="33"/>
      <c r="O122" s="33"/>
      <c r="P122" s="33"/>
      <c r="Q122" s="33"/>
      <c r="R122" s="33"/>
      <c r="S122" s="33"/>
      <c r="Z122" s="40"/>
      <c r="AA122" s="40"/>
      <c r="AK122" s="40"/>
      <c r="AL122" s="40"/>
    </row>
    <row r="123" spans="1:38" ht="30" customHeight="1" x14ac:dyDescent="0.55000000000000004">
      <c r="A123" s="33"/>
      <c r="B123" s="33"/>
      <c r="C123" s="33"/>
      <c r="D123" s="33"/>
      <c r="E123" s="33"/>
      <c r="F123" s="33"/>
      <c r="G123" s="33"/>
      <c r="H123" s="33"/>
      <c r="I123" s="33"/>
      <c r="J123" s="33"/>
      <c r="K123" s="33"/>
      <c r="L123" s="33"/>
      <c r="M123" s="33"/>
      <c r="N123" s="33"/>
      <c r="O123" s="33"/>
      <c r="P123" s="33"/>
      <c r="Q123" s="33"/>
      <c r="R123" s="33"/>
      <c r="S123" s="33"/>
      <c r="Z123" s="40"/>
      <c r="AA123" s="40"/>
      <c r="AK123" s="40"/>
      <c r="AL123" s="40"/>
    </row>
    <row r="124" spans="1:38" ht="30" customHeight="1" x14ac:dyDescent="0.55000000000000004">
      <c r="A124" s="33"/>
      <c r="B124" s="33"/>
      <c r="C124" s="33"/>
      <c r="D124" s="33"/>
      <c r="E124" s="33"/>
      <c r="F124" s="33"/>
      <c r="G124" s="33"/>
      <c r="H124" s="33"/>
      <c r="I124" s="33"/>
      <c r="J124" s="33"/>
      <c r="K124" s="33"/>
      <c r="L124" s="33"/>
      <c r="M124" s="33"/>
      <c r="N124" s="33"/>
      <c r="O124" s="33"/>
      <c r="P124" s="33"/>
      <c r="Q124" s="33"/>
      <c r="R124" s="33"/>
      <c r="S124" s="33"/>
      <c r="Z124" s="40"/>
      <c r="AA124" s="40"/>
      <c r="AK124" s="40"/>
      <c r="AL124" s="40"/>
    </row>
    <row r="125" spans="1:38" ht="30" customHeight="1" x14ac:dyDescent="0.55000000000000004">
      <c r="A125" s="63" t="s">
        <v>221</v>
      </c>
      <c r="B125" s="63"/>
      <c r="C125" s="63"/>
      <c r="D125" s="63"/>
      <c r="E125" s="63"/>
      <c r="F125" s="63"/>
      <c r="G125" s="63"/>
      <c r="H125" s="63"/>
      <c r="I125" s="63"/>
      <c r="J125" s="63"/>
      <c r="K125" s="63"/>
      <c r="L125" s="63"/>
      <c r="M125" s="63"/>
      <c r="N125" s="63"/>
      <c r="O125" s="63"/>
      <c r="P125" s="63"/>
      <c r="Q125" s="63"/>
      <c r="R125" s="63"/>
      <c r="S125" s="63"/>
      <c r="T125" s="79"/>
      <c r="U125" s="79"/>
      <c r="V125" s="79"/>
      <c r="W125" s="79"/>
      <c r="X125" s="79"/>
      <c r="Y125" s="79"/>
      <c r="Z125" s="79"/>
      <c r="AA125" s="79"/>
      <c r="AB125" s="79"/>
      <c r="AC125" s="79"/>
      <c r="AD125" s="79"/>
      <c r="AE125" s="79"/>
      <c r="AF125" s="79"/>
    </row>
    <row r="126" spans="1:38" ht="30" customHeight="1" x14ac:dyDescent="0.55000000000000004">
      <c r="A126" s="77" t="s">
        <v>57</v>
      </c>
      <c r="B126" s="63"/>
      <c r="C126" s="63"/>
      <c r="D126" s="63"/>
      <c r="E126" s="63"/>
      <c r="F126" s="63"/>
      <c r="G126" s="63"/>
      <c r="H126" s="63"/>
      <c r="I126" s="63"/>
      <c r="J126" s="63"/>
      <c r="K126" s="63"/>
      <c r="L126" s="63"/>
      <c r="M126" s="63"/>
      <c r="N126" s="63"/>
      <c r="O126" s="63"/>
      <c r="P126" s="63"/>
      <c r="Q126" s="63"/>
      <c r="R126" s="63"/>
      <c r="S126" s="63"/>
      <c r="T126" s="79"/>
      <c r="U126" s="79"/>
      <c r="V126" s="79"/>
      <c r="W126" s="79"/>
      <c r="X126" s="79"/>
      <c r="Y126" s="79"/>
      <c r="Z126" s="79"/>
      <c r="AA126" s="79"/>
      <c r="AB126" s="79"/>
      <c r="AC126" s="79"/>
      <c r="AD126" s="79"/>
      <c r="AE126" s="79"/>
      <c r="AF126" s="79"/>
    </row>
    <row r="127" spans="1:38" ht="30" customHeight="1" x14ac:dyDescent="0.55000000000000004">
      <c r="A127" s="63" t="s">
        <v>46</v>
      </c>
      <c r="B127" s="63"/>
      <c r="C127" s="63"/>
      <c r="D127" s="63"/>
      <c r="E127" s="63"/>
      <c r="F127" s="63"/>
      <c r="G127" s="63"/>
      <c r="H127" s="63"/>
      <c r="I127" s="63"/>
      <c r="J127" s="78"/>
      <c r="K127" s="63"/>
      <c r="L127" s="63" t="s">
        <v>71</v>
      </c>
      <c r="M127" s="63"/>
      <c r="N127" s="63"/>
      <c r="O127" s="63"/>
      <c r="P127" s="63"/>
      <c r="Q127" s="63"/>
      <c r="R127" s="63"/>
      <c r="S127" s="63"/>
      <c r="T127" s="78"/>
      <c r="U127" s="78"/>
      <c r="V127" s="79"/>
      <c r="W127" s="63" t="s">
        <v>72</v>
      </c>
      <c r="X127" s="63"/>
      <c r="Y127" s="63"/>
      <c r="Z127" s="63"/>
      <c r="AA127" s="63"/>
      <c r="AB127" s="63"/>
      <c r="AC127" s="63"/>
      <c r="AD127" s="63"/>
      <c r="AE127" s="63"/>
      <c r="AF127" s="63"/>
    </row>
    <row r="128" spans="1:38" ht="45" customHeight="1" x14ac:dyDescent="0.55000000000000004">
      <c r="A128" s="349" t="s">
        <v>237</v>
      </c>
      <c r="B128" s="350"/>
      <c r="C128" s="350"/>
      <c r="D128" s="350"/>
      <c r="E128" s="350"/>
      <c r="F128" s="350"/>
      <c r="G128" s="350"/>
      <c r="H128" s="350"/>
      <c r="I128" s="350"/>
      <c r="J128" s="350"/>
      <c r="K128" s="63"/>
      <c r="L128" s="349" t="s">
        <v>237</v>
      </c>
      <c r="M128" s="349"/>
      <c r="N128" s="349"/>
      <c r="O128" s="349"/>
      <c r="P128" s="349"/>
      <c r="Q128" s="349"/>
      <c r="R128" s="349"/>
      <c r="S128" s="349"/>
      <c r="T128" s="349"/>
      <c r="U128" s="349"/>
      <c r="V128" s="80"/>
      <c r="W128" s="349" t="s">
        <v>237</v>
      </c>
      <c r="X128" s="349"/>
      <c r="Y128" s="349"/>
      <c r="Z128" s="349"/>
      <c r="AA128" s="349"/>
      <c r="AB128" s="349"/>
      <c r="AC128" s="349"/>
      <c r="AD128" s="349"/>
      <c r="AE128" s="349"/>
      <c r="AF128" s="349"/>
      <c r="AI128" s="41"/>
    </row>
    <row r="129" spans="1:24" ht="30" customHeight="1" x14ac:dyDescent="0.55000000000000004">
      <c r="A129" s="33"/>
      <c r="B129" s="33"/>
      <c r="C129" s="33"/>
      <c r="D129" s="33"/>
      <c r="E129" s="33"/>
      <c r="F129" s="33"/>
      <c r="G129" s="33"/>
      <c r="H129" s="33"/>
      <c r="I129" s="33"/>
      <c r="J129" s="33"/>
      <c r="K129" s="33"/>
      <c r="L129" s="33"/>
      <c r="M129" s="33"/>
      <c r="N129" s="33"/>
      <c r="O129" s="33"/>
      <c r="P129" s="33"/>
      <c r="Q129" s="33"/>
      <c r="R129" s="33"/>
      <c r="S129" s="33"/>
    </row>
    <row r="130" spans="1:24" ht="30" customHeight="1" x14ac:dyDescent="0.55000000000000004">
      <c r="A130" s="33"/>
      <c r="B130" s="33"/>
      <c r="C130" s="33"/>
      <c r="D130" s="33"/>
      <c r="E130" s="33"/>
      <c r="F130" s="33"/>
      <c r="G130" s="33"/>
      <c r="H130" s="33"/>
      <c r="I130" s="33"/>
      <c r="J130" s="33"/>
      <c r="K130" s="33"/>
      <c r="L130" s="33"/>
      <c r="M130" s="33"/>
      <c r="N130" s="33"/>
      <c r="O130" s="33"/>
      <c r="P130" s="33"/>
      <c r="Q130" s="33"/>
      <c r="R130" s="33"/>
      <c r="S130" s="33"/>
    </row>
    <row r="131" spans="1:24" ht="30" customHeight="1" x14ac:dyDescent="0.55000000000000004">
      <c r="A131" s="33"/>
      <c r="B131" s="33"/>
      <c r="C131" s="33"/>
      <c r="D131" s="33"/>
      <c r="E131" s="33"/>
      <c r="F131" s="33"/>
      <c r="G131" s="33"/>
      <c r="H131" s="33"/>
      <c r="I131" s="33"/>
      <c r="J131" s="33"/>
      <c r="K131" s="33"/>
      <c r="L131" s="33"/>
      <c r="M131" s="33"/>
      <c r="N131" s="33"/>
      <c r="O131" s="33"/>
      <c r="P131" s="33"/>
      <c r="Q131" s="33"/>
      <c r="R131" s="33"/>
      <c r="S131" s="33"/>
    </row>
    <row r="132" spans="1:24" ht="30" customHeight="1" x14ac:dyDescent="0.55000000000000004">
      <c r="A132" s="33"/>
      <c r="B132" s="33"/>
      <c r="C132" s="33"/>
      <c r="D132" s="33"/>
      <c r="E132" s="33"/>
      <c r="F132" s="33"/>
      <c r="G132" s="33"/>
      <c r="H132" s="33"/>
      <c r="I132" s="33"/>
      <c r="J132" s="33"/>
      <c r="K132" s="33"/>
      <c r="L132" s="33"/>
      <c r="M132" s="33"/>
      <c r="N132" s="33"/>
      <c r="O132" s="33"/>
      <c r="P132" s="33"/>
      <c r="Q132" s="33"/>
      <c r="R132" s="33"/>
      <c r="S132" s="33"/>
    </row>
    <row r="133" spans="1:24" ht="30" customHeight="1" x14ac:dyDescent="0.55000000000000004">
      <c r="A133" s="33"/>
      <c r="B133" s="33"/>
      <c r="C133" s="33"/>
      <c r="D133" s="33"/>
      <c r="E133" s="33"/>
      <c r="F133" s="33"/>
      <c r="G133" s="33"/>
      <c r="H133" s="33"/>
      <c r="I133" s="33"/>
      <c r="J133" s="33"/>
      <c r="K133" s="33"/>
      <c r="L133" s="33"/>
      <c r="M133" s="33"/>
      <c r="N133" s="33"/>
      <c r="O133" s="33"/>
      <c r="P133" s="33"/>
      <c r="Q133" s="33"/>
      <c r="R133" s="33"/>
      <c r="S133" s="33"/>
    </row>
    <row r="134" spans="1:24" ht="30" customHeight="1" x14ac:dyDescent="0.55000000000000004">
      <c r="A134" s="33"/>
      <c r="B134" s="33"/>
      <c r="C134" s="33"/>
      <c r="D134" s="33"/>
      <c r="E134" s="33"/>
      <c r="F134" s="33"/>
      <c r="G134" s="33"/>
      <c r="H134" s="33"/>
      <c r="I134" s="33"/>
      <c r="J134" s="33"/>
      <c r="K134" s="33"/>
      <c r="L134" s="33"/>
      <c r="M134" s="33"/>
      <c r="N134" s="33"/>
      <c r="O134" s="33"/>
      <c r="P134" s="33"/>
      <c r="Q134" s="33"/>
      <c r="R134" s="33"/>
      <c r="S134" s="33"/>
    </row>
    <row r="135" spans="1:24" ht="30" customHeight="1" x14ac:dyDescent="0.55000000000000004">
      <c r="A135" s="33"/>
      <c r="B135" s="33"/>
      <c r="C135" s="33"/>
      <c r="D135" s="33"/>
      <c r="E135" s="33"/>
      <c r="F135" s="33"/>
      <c r="G135" s="33"/>
      <c r="H135" s="33"/>
      <c r="I135" s="33"/>
      <c r="J135" s="33"/>
      <c r="K135" s="33"/>
      <c r="L135" s="33"/>
      <c r="M135" s="33"/>
      <c r="N135" s="33"/>
      <c r="O135" s="33"/>
      <c r="P135" s="33"/>
      <c r="Q135" s="33"/>
      <c r="R135" s="33"/>
      <c r="S135" s="33"/>
    </row>
    <row r="136" spans="1:24" ht="30" customHeight="1" x14ac:dyDescent="0.55000000000000004">
      <c r="A136" s="33"/>
      <c r="B136" s="33"/>
      <c r="C136" s="33"/>
      <c r="D136" s="33"/>
      <c r="E136" s="33"/>
      <c r="F136" s="33"/>
      <c r="G136" s="33"/>
      <c r="H136" s="33"/>
      <c r="I136" s="33"/>
      <c r="J136" s="33"/>
      <c r="K136" s="33"/>
      <c r="L136" s="33"/>
      <c r="M136" s="33"/>
      <c r="N136" s="33"/>
      <c r="O136" s="33"/>
      <c r="P136" s="33"/>
      <c r="Q136" s="33"/>
      <c r="R136" s="33"/>
      <c r="S136" s="33"/>
    </row>
    <row r="137" spans="1:24" ht="30" customHeight="1" x14ac:dyDescent="0.55000000000000004">
      <c r="A137" s="33"/>
      <c r="B137" s="33"/>
      <c r="C137" s="33"/>
      <c r="D137" s="33"/>
      <c r="E137" s="33"/>
      <c r="F137" s="33"/>
      <c r="G137" s="33"/>
      <c r="H137" s="33"/>
      <c r="I137" s="33"/>
      <c r="J137" s="33"/>
      <c r="K137" s="33"/>
      <c r="L137" s="33"/>
      <c r="M137" s="33"/>
      <c r="N137" s="33"/>
      <c r="O137" s="33"/>
      <c r="P137" s="33"/>
      <c r="Q137" s="33"/>
      <c r="R137" s="33"/>
      <c r="S137" s="33"/>
      <c r="T137" s="43"/>
      <c r="U137" s="43"/>
      <c r="V137" s="43"/>
      <c r="W137" s="43"/>
    </row>
    <row r="138" spans="1:24" ht="30" customHeight="1" x14ac:dyDescent="0.55000000000000004">
      <c r="A138" s="33"/>
      <c r="B138" s="33"/>
      <c r="C138" s="33"/>
      <c r="D138" s="33"/>
      <c r="E138" s="33"/>
      <c r="F138" s="33"/>
      <c r="G138" s="33"/>
      <c r="H138" s="33"/>
      <c r="I138" s="33"/>
      <c r="J138" s="33"/>
      <c r="K138" s="33"/>
      <c r="L138" s="33"/>
      <c r="M138" s="33"/>
      <c r="N138" s="33"/>
      <c r="O138" s="33"/>
      <c r="P138" s="33"/>
      <c r="Q138" s="33"/>
      <c r="R138" s="33"/>
      <c r="S138" s="33"/>
      <c r="T138" s="43"/>
      <c r="U138" s="43"/>
      <c r="V138" s="43"/>
      <c r="W138" s="43"/>
    </row>
    <row r="139" spans="1:24" ht="30" customHeight="1" x14ac:dyDescent="0.55000000000000004">
      <c r="A139" s="33"/>
      <c r="B139" s="33"/>
      <c r="C139" s="33"/>
      <c r="D139" s="33"/>
      <c r="E139" s="33"/>
      <c r="F139" s="33"/>
      <c r="G139" s="33"/>
      <c r="H139" s="33"/>
      <c r="I139" s="33"/>
      <c r="J139" s="33"/>
      <c r="K139" s="33"/>
      <c r="L139" s="33"/>
      <c r="M139" s="33"/>
      <c r="N139" s="33"/>
      <c r="O139" s="33"/>
      <c r="P139" s="33"/>
      <c r="Q139" s="33"/>
      <c r="R139" s="33"/>
      <c r="S139" s="33"/>
      <c r="T139" s="44"/>
      <c r="U139" s="44"/>
      <c r="V139" s="44"/>
      <c r="W139" s="44"/>
    </row>
    <row r="140" spans="1:24" ht="30" customHeight="1" x14ac:dyDescent="0.55000000000000004">
      <c r="A140" s="33"/>
      <c r="B140" s="33"/>
      <c r="C140" s="33"/>
      <c r="D140" s="33"/>
      <c r="E140" s="33"/>
      <c r="F140" s="33"/>
      <c r="G140" s="33"/>
      <c r="H140" s="33"/>
      <c r="I140" s="34"/>
      <c r="J140" s="34"/>
      <c r="K140" s="33"/>
      <c r="L140" s="33"/>
      <c r="M140" s="33"/>
      <c r="N140" s="33"/>
      <c r="O140" s="33"/>
      <c r="P140" s="33"/>
      <c r="Q140" s="33"/>
      <c r="R140" s="33"/>
      <c r="S140" s="33"/>
      <c r="T140" s="44"/>
      <c r="U140" s="44"/>
      <c r="V140" s="44"/>
      <c r="W140" s="44"/>
    </row>
    <row r="141" spans="1:24" ht="30" customHeight="1" x14ac:dyDescent="0.55000000000000004">
      <c r="A141" s="33"/>
      <c r="B141" s="33"/>
      <c r="C141" s="33"/>
      <c r="D141" s="33"/>
      <c r="E141" s="33"/>
      <c r="F141" s="33"/>
      <c r="G141" s="33"/>
      <c r="H141" s="33"/>
      <c r="I141" s="34"/>
      <c r="J141" s="34"/>
      <c r="K141" s="33"/>
      <c r="L141" s="33"/>
      <c r="M141" s="33"/>
      <c r="N141" s="33"/>
      <c r="O141" s="33"/>
      <c r="P141" s="33"/>
      <c r="Q141" s="33"/>
      <c r="R141" s="33"/>
      <c r="S141" s="33"/>
      <c r="T141" s="44"/>
      <c r="U141" s="44"/>
      <c r="V141" s="44"/>
      <c r="W141" s="44"/>
      <c r="X141" s="45"/>
    </row>
    <row r="142" spans="1:24" ht="30" customHeight="1" x14ac:dyDescent="0.55000000000000004"/>
    <row r="143" spans="1:24" ht="30" customHeight="1" x14ac:dyDescent="0.55000000000000004"/>
    <row r="144" spans="1:24" ht="30" customHeight="1" x14ac:dyDescent="0.55000000000000004"/>
    <row r="145" ht="30" customHeight="1" x14ac:dyDescent="0.55000000000000004"/>
    <row r="146" ht="30" customHeight="1" x14ac:dyDescent="0.55000000000000004"/>
    <row r="147" ht="30" customHeight="1" x14ac:dyDescent="0.55000000000000004"/>
    <row r="148" ht="30" customHeight="1" x14ac:dyDescent="0.55000000000000004"/>
    <row r="149" ht="30" customHeight="1" x14ac:dyDescent="0.55000000000000004"/>
    <row r="150" ht="30" customHeight="1" x14ac:dyDescent="0.55000000000000004"/>
    <row r="151" ht="30" customHeight="1" x14ac:dyDescent="0.55000000000000004"/>
  </sheetData>
  <mergeCells count="19">
    <mergeCell ref="A54:J54"/>
    <mergeCell ref="L54:U54"/>
    <mergeCell ref="W54:AF54"/>
    <mergeCell ref="A2:AG2"/>
    <mergeCell ref="A6:J6"/>
    <mergeCell ref="L6:U6"/>
    <mergeCell ref="W6:AF6"/>
    <mergeCell ref="A30:J30"/>
    <mergeCell ref="L30:U30"/>
    <mergeCell ref="W30:AF30"/>
    <mergeCell ref="A78:J78"/>
    <mergeCell ref="L78:U78"/>
    <mergeCell ref="W78:AF78"/>
    <mergeCell ref="A128:J128"/>
    <mergeCell ref="L128:U128"/>
    <mergeCell ref="W128:AF128"/>
    <mergeCell ref="A102:J102"/>
    <mergeCell ref="L102:U102"/>
    <mergeCell ref="W102:AF102"/>
  </mergeCells>
  <phoneticPr fontId="4"/>
  <pageMargins left="0.7" right="0.7" top="0.75" bottom="0.75" header="0.3" footer="0.3"/>
  <pageSetup paperSize="9" scale="10" orientation="landscape" r:id="rId1"/>
  <colBreaks count="1" manualBreakCount="1">
    <brk id="1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収支計画書</vt:lpstr>
      <vt:lpstr>収支計画書_詳細</vt:lpstr>
      <vt:lpstr>前年度収支計画記載書</vt:lpstr>
      <vt:lpstr>【参考】収支計画に係るグラフ</vt:lpstr>
      <vt:lpstr>【参考】収支計画に係るグラフ!Print_Area</vt:lpstr>
      <vt:lpstr>収支計画書!Print_Area</vt:lpstr>
      <vt:lpstr>収支計画書_詳細!Print_Area</vt:lpstr>
      <vt:lpstr>前年度収支計画記載書!Print_Area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Sakura Nakadozono</dc:creator>
  <cp:lastModifiedBy>Chika Yamaguchi (JP)</cp:lastModifiedBy>
  <cp:lastPrinted>2021-04-23T10:05:10Z</cp:lastPrinted>
  <dcterms:created xsi:type="dcterms:W3CDTF">2020-04-14T01:58:47Z</dcterms:created>
  <dcterms:modified xsi:type="dcterms:W3CDTF">2023-12-27T04:32:07Z</dcterms:modified>
</cp:coreProperties>
</file>